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79D9D1-8146-460E-8862-C99E630F24D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Overview" sheetId="1" r:id="rId1"/>
    <sheet name="Grant Deliverables" sheetId="2" r:id="rId2"/>
    <sheet name="Gap Matrix" sheetId="5" r:id="rId3"/>
    <sheet name="Benjamin Ecology" sheetId="3" r:id="rId4"/>
    <sheet name="Michael Collins" sheetId="4" r:id="rId5"/>
    <sheet name="Industry Feedback" sheetId="6" r:id="rId6"/>
    <sheet name="AISA Recommendations" sheetId="7" r:id="rId7"/>
  </sheets>
  <definedNames>
    <definedName name="_xlnm._FilterDatabase" localSheetId="6" hidden="1">'AISA Recommendations'!$A$1:$F$7</definedName>
    <definedName name="_xlnm._FilterDatabase" localSheetId="2" hidden="1">'Gap Matrix'!$A$3:$J$31</definedName>
    <definedName name="_xlnm._FilterDatabase" localSheetId="5" hidden="1">'Industry Feedback'!$A$1:$E$19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  <c r="G2" i="5"/>
  <c r="E2" i="5"/>
  <c r="C2" i="5"/>
  <c r="B10" i="1"/>
  <c r="B15" i="1"/>
  <c r="B9" i="1"/>
  <c r="B14" i="1"/>
  <c r="B8" i="1"/>
  <c r="B13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Deliverables extracted from the uploaded grant agreement.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Blog post URL is in column F.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2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Source file references use the uploaded PDF pages noted in column E.</t>
        </r>
      </text>
    </comment>
  </commentList>
</comments>
</file>

<file path=xl/sharedStrings.xml><?xml version="1.0" encoding="utf-8"?>
<sst xmlns="http://schemas.openxmlformats.org/spreadsheetml/2006/main" count="697" uniqueCount="402">
  <si>
    <t>CyberPath Gap Analysis Workbook</t>
  </si>
  <si>
    <t>Purpose</t>
  </si>
  <si>
    <t>Compare CyberPath grant deliverables against recommendations, risks, and design concerns from Benjamin Mossé's professionalisation corpus, Michael Collins' paper, the Industry Feedback paper, and AISA's cautionary recommendations.</t>
  </si>
  <si>
    <t>Assessment scale</t>
  </si>
  <si>
    <t>Full = clearly addressed in grant deliverables; Partial = partly addressed or implied; Missing = not explicitly addressed.</t>
  </si>
  <si>
    <t>Severity scale</t>
  </si>
  <si>
    <t>High = material design risk; Medium = meaningful but remediable gap; Low = limited gap or lower consequence.</t>
  </si>
  <si>
    <t>Summary</t>
  </si>
  <si>
    <t>Risk view</t>
  </si>
  <si>
    <t>Total criteria</t>
  </si>
  <si>
    <t>High severity gaps</t>
  </si>
  <si>
    <t>Full alignment</t>
  </si>
  <si>
    <t>High severity + Missing</t>
  </si>
  <si>
    <t>Partial alignment</t>
  </si>
  <si>
    <t>High severity + Partial</t>
  </si>
  <si>
    <t>Missing</t>
  </si>
  <si>
    <t>Milestone</t>
  </si>
  <si>
    <t>Due date</t>
  </si>
  <si>
    <t>Deliverable</t>
  </si>
  <si>
    <t>Type</t>
  </si>
  <si>
    <t>Grant evidence</t>
  </si>
  <si>
    <t>Source file/page</t>
  </si>
  <si>
    <t>Project outcomes</t>
  </si>
  <si>
    <t>N/A</t>
  </si>
  <si>
    <t>Pilot Cyber Security Professionalisation Scheme and standards</t>
  </si>
  <si>
    <t>Outcome</t>
  </si>
  <si>
    <t>FOI 300316 – document for release – AR.pdf, pp. 5-7</t>
  </si>
  <si>
    <t>Career, skills and education pathways</t>
  </si>
  <si>
    <t>Guidance for employers and employees on skills expectations</t>
  </si>
  <si>
    <t>Evaluation of the pilot scheme</t>
  </si>
  <si>
    <t>Scale-up plan including uptake strategy and independent funding mechanism</t>
  </si>
  <si>
    <t>001</t>
  </si>
  <si>
    <t>31/05/2026</t>
  </si>
  <si>
    <t>Program Plans</t>
  </si>
  <si>
    <t>Establishment of Program Team &amp; Occupations Framework</t>
  </si>
  <si>
    <t>FOI 300316 – document for release – AR.pdf, p. 8</t>
  </si>
  <si>
    <t>Evaluation Framework</t>
  </si>
  <si>
    <t>Industry Position Descriptions</t>
  </si>
  <si>
    <t>Cyber Roles Configuration</t>
  </si>
  <si>
    <t>Occupations Framework Discussion Paper</t>
  </si>
  <si>
    <t>002</t>
  </si>
  <si>
    <t>31/08/2026</t>
  </si>
  <si>
    <t>Capability Framework</t>
  </si>
  <si>
    <t>FOI 300316 – document for release – AR.pdf, p. 9</t>
  </si>
  <si>
    <t>Cohort Testimonials</t>
  </si>
  <si>
    <t>003</t>
  </si>
  <si>
    <t>30/01/2027</t>
  </si>
  <si>
    <t>Recognition Framework</t>
  </si>
  <si>
    <t>Certification Standards</t>
  </si>
  <si>
    <t>004</t>
  </si>
  <si>
    <t>31/01/2027</t>
  </si>
  <si>
    <t>Credential Accreditation</t>
  </si>
  <si>
    <t>Pathways</t>
  </si>
  <si>
    <t>FOI 300316 – document for release – AR.pdf, p. 10</t>
  </si>
  <si>
    <t>Pathways Map</t>
  </si>
  <si>
    <t>Professional Standards Scheme Recommendations</t>
  </si>
  <si>
    <t>Future State Recommendations</t>
  </si>
  <si>
    <t>005</t>
  </si>
  <si>
    <t>16/11/2027</t>
  </si>
  <si>
    <t>Code of Conduct</t>
  </si>
  <si>
    <t>Scheme Adoption</t>
  </si>
  <si>
    <t>FOI 300316 – document for release – AR.pdf, p. 11</t>
  </si>
  <si>
    <t>Implement Cyber Professional Scheme for Pilot</t>
  </si>
  <si>
    <t>Affiliate or Mutual Recognition Models</t>
  </si>
  <si>
    <t>Media Campaign</t>
  </si>
  <si>
    <t>Durability Report to Government</t>
  </si>
  <si>
    <t>Theme</t>
  </si>
  <si>
    <t>Category</t>
  </si>
  <si>
    <t>Statement / recommendation</t>
  </si>
  <si>
    <t>Key implication for gap analysis</t>
  </si>
  <si>
    <t>Source post</t>
  </si>
  <si>
    <t>URL</t>
  </si>
  <si>
    <t>Legitimacy</t>
  </si>
  <si>
    <t>Problem/Risk</t>
  </si>
  <si>
    <t>Professionalisation may lack broad legitimacy if only a small minority explicitly supported it in consultation.</t>
  </si>
  <si>
    <t>Tests whether grant design goes beyond elite or narrow support.</t>
  </si>
  <si>
    <t>Only 6 out of 220 recommended professionalisation to Home Affairs</t>
  </si>
  <si>
    <t>https://www.benjamin-mosse.com/2025/04/27/6-out-of-220-orgs-recommended-professionalisation.html</t>
  </si>
  <si>
    <t>Anti-capture</t>
  </si>
  <si>
    <t>Recommendation</t>
  </si>
  <si>
    <t>Build in independence and anti-capture safeguards; legitimacy depends on avoiding dual roles and concentration of influence.</t>
  </si>
  <si>
    <t>Look for explicit governance and conflict controls.</t>
  </si>
  <si>
    <t>The Spectre of Dual Roles</t>
  </si>
  <si>
    <t>https://www.benjamin-mosse.com/2025/06/01/the-spectre-of-dual-roles.html</t>
  </si>
  <si>
    <t>Transparency</t>
  </si>
  <si>
    <t>Maximise transparency in meetings, design choices, and governance rather than relying on private processes.</t>
  </si>
  <si>
    <t>Look for explicit transparency obligations and public accountability.</t>
  </si>
  <si>
    <t>I Took Part in Secret Meetings About Professionalising Cybersecurity</t>
  </si>
  <si>
    <t>https://www.benjamin-mosse.com/2025/06/04/testifying-secret-meetings-professionalisation.html</t>
  </si>
  <si>
    <t>Fraud-prevention claims</t>
  </si>
  <si>
    <t>Do not justify professionalisation with weak claims that it would stop fraud if employers do not even verify credentials today.</t>
  </si>
  <si>
    <t>Look for verification mechanisms and realistic causal claims.</t>
  </si>
  <si>
    <t>Would professionalisation have stopped the Hacker from Hell?</t>
  </si>
  <si>
    <t>https://www.benjamin-mosse.com/2025/05/04/would-professionalisation-have-stopped-hacker-from-hell.html</t>
  </si>
  <si>
    <t>Cost barriers</t>
  </si>
  <si>
    <t>Professionalisation can add financial barriers and incentivise gaming or exclusion.</t>
  </si>
  <si>
    <t>Look for affordability and barrier-reduction features.</t>
  </si>
  <si>
    <t>Registers &amp; verification</t>
  </si>
  <si>
    <t>Registers only matter if employers and recruiters actually check them.</t>
  </si>
  <si>
    <t>Look for employer adoption and verification features.</t>
  </si>
  <si>
    <t>Open competition</t>
  </si>
  <si>
    <t>Keep competition open and avoid institutional advantage for one provider or credential pathway.</t>
  </si>
  <si>
    <t>Look for market-openness and anti-monopoly safeguards.</t>
  </si>
  <si>
    <t>Independent capacity</t>
  </si>
  <si>
    <t>A credible body needs independent governance, audit, complaints investigation, and enforcement capacity.</t>
  </si>
  <si>
    <t>Look for explicit operating architecture, not just standards and pathways.</t>
  </si>
  <si>
    <t>What Would a Credible Cybersecurity Professionalization Body Cost?</t>
  </si>
  <si>
    <t>https://www.benjamin-mosse.com/2026/03/25/estimating-the-cost-of-a-cybersecurity-professionalization-scheme.html</t>
  </si>
  <si>
    <t>Underfunding</t>
  </si>
  <si>
    <t>If underfunded, a body may exist institutionally but not operate credibly.</t>
  </si>
  <si>
    <t>Look for bottom-up funding and operating-capacity proof.</t>
  </si>
  <si>
    <t>Affordability vs credibility</t>
  </si>
  <si>
    <t>Either fees rise or capability falls; low-fee models risk symbolic rather than operational regulation.</t>
  </si>
  <si>
    <t>Look for explicit treatment of the affordability/credibility trade-off.</t>
  </si>
  <si>
    <t>Exclusion</t>
  </si>
  <si>
    <t>Professionalisation can devalue non-traditional pathways and exclude unconventional entrants.</t>
  </si>
  <si>
    <t>Look for inclusion of experience-based and alternative pathways.</t>
  </si>
  <si>
    <t>Professionalisation as the Profane Made Sacred</t>
  </si>
  <si>
    <t>https://www.benjamin-mosse.com/2025/03/12/professionalisation-as-the-profane-made-sacred.html</t>
  </si>
  <si>
    <t>Discourse caution</t>
  </si>
  <si>
    <t>Professionalisation should be examined critically because its language can silence dissent and hide trade-offs.</t>
  </si>
  <si>
    <t>Look for open challenge processes and critical evaluation.</t>
  </si>
  <si>
    <t>Words That Bind: How Professionalisation Speaks Us Into Silence</t>
  </si>
  <si>
    <t>https://www.benjamin-mosse.com/2025/05/25/analyzing-the-language-of-professionalisation.html</t>
  </si>
  <si>
    <t>Why it matters</t>
  </si>
  <si>
    <t>Understand first</t>
  </si>
  <si>
    <t>Analyze the cybersecurity workforce as a complex adaptive system before imposing a professionalisation solution.</t>
  </si>
  <si>
    <t>Scheme design should be preceded by system diagnosis and ongoing measurement.</t>
  </si>
  <si>
    <t>Understanding First Solutions Second.pdf, pp. 1-4, 24-25</t>
  </si>
  <si>
    <t>Workforce impact</t>
  </si>
  <si>
    <t>Professionalisation tends to raise earnings and prices while creating significant entry barriers, reducing workforce growth, and decreasing competition.</t>
  </si>
  <si>
    <t>A scheme aimed at reducing shortages may worsen shortages if badly designed.</t>
  </si>
  <si>
    <t>Understanding First Solutions Second.pdf, pp. 1-3, 9-10, 24-25</t>
  </si>
  <si>
    <t>Diversity risk</t>
  </si>
  <si>
    <t>Additional formalisation may restrict underrepresented groups and non-traditional entrants.</t>
  </si>
  <si>
    <t>Inclusion claims need measurable safeguards.</t>
  </si>
  <si>
    <t>Understanding First Solutions Second.pdf, pp. 14-16, 24-25</t>
  </si>
  <si>
    <t>Multi-stakeholder governance</t>
  </si>
  <si>
    <t>Use a multi-stakeholder governance body rather than a narrow governance model.</t>
  </si>
  <si>
    <t>Reduces blind spots and improves legitimacy.</t>
  </si>
  <si>
    <t>Understanding First Solutions Second.pdf, pp. 24-25</t>
  </si>
  <si>
    <t>Staged rollout</t>
  </si>
  <si>
    <t>Use staged implementation rather than a fully formed scheme from day one.</t>
  </si>
  <si>
    <t>Allows learning and course correction in a complex system.</t>
  </si>
  <si>
    <t>Recognition of prior learning</t>
  </si>
  <si>
    <t>Establish recognition of prior learning pathways, including bridging programs for those without formal qualifications, and make them accessible and affordable.</t>
  </si>
  <si>
    <t>Protects non-traditional entrants and reduces exclusion.</t>
  </si>
  <si>
    <t>Understanding First Solutions Second.pdf, p. 22</t>
  </si>
  <si>
    <t>Tiered structure</t>
  </si>
  <si>
    <t>Implement a tiered professionalisation approach: basic, intermediate, and advanced levels.</t>
  </si>
  <si>
    <t>Prevents a single hard gate for all roles.</t>
  </si>
  <si>
    <t>Co-funding</t>
  </si>
  <si>
    <t>Assess co-funding models involving certification bodies, educational institutions, industry bodies, and employers.</t>
  </si>
  <si>
    <t>Avoids pushing all costs onto individuals.</t>
  </si>
  <si>
    <t>Evaluation</t>
  </si>
  <si>
    <t>Use a simple evidence-based evaluation framework with success metrics tracked through and beyond the pilot.</t>
  </si>
  <si>
    <t>Enables empirical adjustment rather than assumption.</t>
  </si>
  <si>
    <t>Understanding First Solutions Second.pdf, pp. 22-23</t>
  </si>
  <si>
    <t>Exit criteria</t>
  </si>
  <si>
    <t>Define clear exit criteria early to avoid sunk-cost continuation if the scheme underperforms.</t>
  </si>
  <si>
    <t>Requires explicit stop/go logic.</t>
  </si>
  <si>
    <t>Understanding First Solutions Second.pdf, pp. 22-25</t>
  </si>
  <si>
    <t>Gap Matrix</t>
  </si>
  <si>
    <t>Full</t>
  </si>
  <si>
    <t>Partial</t>
  </si>
  <si>
    <t>ID</t>
  </si>
  <si>
    <t>Source</t>
  </si>
  <si>
    <t>Criterion / recommendation</t>
  </si>
  <si>
    <t>Related grant deliverables or evidence</t>
  </si>
  <si>
    <t>Alignment</t>
  </si>
  <si>
    <t>Gap severity</t>
  </si>
  <si>
    <t>Assessment rationale</t>
  </si>
  <si>
    <t>Suggested question or remediation</t>
  </si>
  <si>
    <t>Source reference</t>
  </si>
  <si>
    <t>Michael Collins</t>
  </si>
  <si>
    <t>Perform explicit system diagnosis before solutioning.</t>
  </si>
  <si>
    <t>Evaluation Framework; grant objectives and outcomes.</t>
  </si>
  <si>
    <t>Medium</t>
  </si>
  <si>
    <t>The grant includes consultation and evaluation, but the visible deliverables do not clearly require a prior diagnostic model of the workforce system before implementation.</t>
  </si>
  <si>
    <t>Where is the explicit system diagnosis that justifies why this scheme, rather than alternatives, is the right intervention?</t>
  </si>
  <si>
    <t>Governance</t>
  </si>
  <si>
    <t>Use a multi-stakeholder governance body.</t>
  </si>
  <si>
    <t>Consortium model; committees referenced in scope.</t>
  </si>
  <si>
    <t>High</t>
  </si>
  <si>
    <t>The grant references a consortium and committee structure, but does not clearly specify a durable multi-stakeholder governance design with balanced representation and decision rights.</t>
  </si>
  <si>
    <t>What is the formal governance architecture, who holds power, and how are interests balanced?</t>
  </si>
  <si>
    <t>Understanding First Solutions Second.pdf, pp. 24-25; FOI 300316 – document for release – AR.pdf, pp. 5-6</t>
  </si>
  <si>
    <t>Implementation approach</t>
  </si>
  <si>
    <t>Use staged implementation.</t>
  </si>
  <si>
    <t>Pilot scheme; implement cyber professional scheme for pilot.</t>
  </si>
  <si>
    <t>Low</t>
  </si>
  <si>
    <t>The grant is explicitly a pilot and includes phased milestones through design, frameworks, pathways, and adoption.</t>
  </si>
  <si>
    <t>How will stage gates be used to stop, pivot, or scale?</t>
  </si>
  <si>
    <t>Understanding First Solutions Second.pdf, pp. 24-25; FOI 300316 – document for release – AR.pdf, pp. 5-11</t>
  </si>
  <si>
    <t>Access pathways</t>
  </si>
  <si>
    <t>Recognition of prior learning and affordable bridging routes.</t>
  </si>
  <si>
    <t>Recognition pathways; taxonomy without mandatory qualifications; workplace experience.</t>
  </si>
  <si>
    <t>The grant explicitly states the pilot will allow recognition through various routes including workplace experience and will not mandate specific qualifications.</t>
  </si>
  <si>
    <t>How will prior learning be assessed consistently and fairly?</t>
  </si>
  <si>
    <t>Understanding First Solutions Second.pdf, p. 22; FOI 300316 – document for release – AR.pdf, p. 6</t>
  </si>
  <si>
    <t>Access design</t>
  </si>
  <si>
    <t>Implement a tiered professionalisation approach.</t>
  </si>
  <si>
    <t>No explicit equivalent identified.</t>
  </si>
  <si>
    <t>No visible deliverable explicitly requires a basic/intermediate/advanced tiered structure.</t>
  </si>
  <si>
    <t>Will the final model use differentiated tiers rather than a single hard gate?</t>
  </si>
  <si>
    <t>Funding model</t>
  </si>
  <si>
    <t>Assess co-funding models across stakeholders.</t>
  </si>
  <si>
    <t>Business models trial; independent funding mechanism; durability report.</t>
  </si>
  <si>
    <t>The grant requires business model work and an independent funding mechanism, but does not clearly require a broad co-funding assessment across stakeholders.</t>
  </si>
  <si>
    <t>Which costs fall on individuals, employers, education providers, and industry bodies?</t>
  </si>
  <si>
    <t>Understanding First Solutions Second.pdf, p. 22; FOI 300316 – document for release – AR.pdf, pp. 6-7, 11</t>
  </si>
  <si>
    <t>Use an evidence-based evaluation framework with explicit metrics.</t>
  </si>
  <si>
    <t>Evaluation Framework; evaluation of pilot scheme.</t>
  </si>
  <si>
    <t>The grant includes both an Evaluation Framework and an evaluation of the pilot scheme.</t>
  </si>
  <si>
    <t>What baseline metrics and public reporting cadence will be used?</t>
  </si>
  <si>
    <t>Understanding First Solutions Second.pdf, pp. 22-23; FOI 300316 – document for release – AR.pdf, pp. 7-8</t>
  </si>
  <si>
    <t>Define clear exit criteria early.</t>
  </si>
  <si>
    <t>The visible grant deliverables do not specify stop/go or termination criteria if the pilot underperforms or creates adverse effects.</t>
  </si>
  <si>
    <t>What are the pre-committed exit criteria and who triggers them?</t>
  </si>
  <si>
    <t>Benjamin Mossé</t>
  </si>
  <si>
    <t>Build explicit anti-capture and conflict-management safeguards.</t>
  </si>
  <si>
    <t>Code of Conduct; general governance references only.</t>
  </si>
  <si>
    <t>The grant does not visibly require anti-capture governance, conflict rules tailored to dual roles, or active supervision safeguards.</t>
  </si>
  <si>
    <t>How will the scheme prevent capture by market participants, vendors, or overlapping role holders?</t>
  </si>
  <si>
    <t>Maximise transparency in design and decision-making.</t>
  </si>
  <si>
    <t>Broad consultation; media campaign.</t>
  </si>
  <si>
    <t>The grant refers to broad consultation, but the visible deliverables do not clearly require publication of governance records, design rationales, or consultation outcomes.</t>
  </si>
  <si>
    <t>Which decisions, minutes, risk registers, and design rationales will be made public?</t>
  </si>
  <si>
    <t>Test legitimacy, not just process completion.</t>
  </si>
  <si>
    <t>Consultation and uptake strategy.</t>
  </si>
  <si>
    <t>The grant values consultation and uptake, but does not visibly require proof of broad social legitimacy or representative mandate.</t>
  </si>
  <si>
    <t>How will legitimacy be measured beyond attendance, submissions, or endorsements?</t>
  </si>
  <si>
    <t>Fraud claims</t>
  </si>
  <si>
    <t>Do not overclaim that professionalisation will stop fraud or impostors.</t>
  </si>
  <si>
    <t>No visible deliverable tests whether the scheme would change employer verification behavior or prevent credential fraud in practice.</t>
  </si>
  <si>
    <t>What problem does the scheme solve that employers cannot already solve by checking credentials?</t>
  </si>
  <si>
    <t>Verification behavior</t>
  </si>
  <si>
    <t>Ensure registers and credentials are actually used by employers.</t>
  </si>
  <si>
    <t>Guidance for employers and employees; uptake strategy.</t>
  </si>
  <si>
    <t>The grant includes employer guidance and uptake strategy, but not an explicit mechanism to change verification behavior or measure usage by recruiters and employers.</t>
  </si>
  <si>
    <t>How will employer verification behavior be measured and improved?</t>
  </si>
  <si>
    <t>Affordability</t>
  </si>
  <si>
    <t>Avoid adding material financial barriers to entry.</t>
  </si>
  <si>
    <t>Affordable, attainable entry point; no mandatory qualifications; independent funding mechanism that should not introduce further barriers.</t>
  </si>
  <si>
    <t>The grant repeatedly states an intent to lower barriers and avoid mandated qualifications.</t>
  </si>
  <si>
    <t>What is the tested maximum annual cost to entrants before exclusion effects appear?</t>
  </si>
  <si>
    <t>https://www.benjamin-mosse.com/2025/05/04/would-professionalisation-have-stopped-hacker-from-hell.html; FOI 300316 – document for release – AR.pdf, pp. 5-7</t>
  </si>
  <si>
    <t>Operating capability</t>
  </si>
  <si>
    <t>A credible body needs audit, complaints, investigation, and enforcement capacity.</t>
  </si>
  <si>
    <t>Code of Conduct only; no explicit operating model deliverables.</t>
  </si>
  <si>
    <t>The visible grant deliverables do not clearly require a complaints system, audit regime, investigation process, or enforcement architecture.</t>
  </si>
  <si>
    <t>Where is the operating model for audit, complaints, investigation, sanctions, and appeal?</t>
  </si>
  <si>
    <t>Financial credibility</t>
  </si>
  <si>
    <t>Demonstrate financially credible operation rather than symbolic design.</t>
  </si>
  <si>
    <t>The grant requires funding and durability work, but not an explicit bottom-up model showing the cost of independent governance, auditing, investigation, and enforcement.</t>
  </si>
  <si>
    <t>Can ACS show the minimum viable operating cost for credible regulation, not just pilot delivery?</t>
  </si>
  <si>
    <t>Competition &amp; openness</t>
  </si>
  <si>
    <t>Keep competition open and avoid structural advantage for one pathway or provider.</t>
  </si>
  <si>
    <t>Affiliate or mutual recognition models; taxonomy without mandated qualifications.</t>
  </si>
  <si>
    <t>The grant signals openness via recognition models and non-mandatory qualifications, but does not visibly lock in competition safeguards against dominant providers or pathways.</t>
  </si>
  <si>
    <t>How will the scheme preserve plural pathways and avoid market foreclosure?</t>
  </si>
  <si>
    <t>https://www.benjamin-mosse.com/2025/06/04/testifying-secret-meetings-professionalisation.html; FOI 300316 – document for release – AR.pdf, pp. 6, 11</t>
  </si>
  <si>
    <t>Both</t>
  </si>
  <si>
    <t>Inclusion</t>
  </si>
  <si>
    <t>Protect non-traditional entrants and underrepresented groups from exclusion.</t>
  </si>
  <si>
    <t>Attract and retain diverse talent; inclusive cultures; accessible pathways.</t>
  </si>
  <si>
    <t>The grant states inclusion goals, but the visible deliverables do not show hard safeguards, metrics, or threshold tests for exclusion effects across groups.</t>
  </si>
  <si>
    <t>What diversity, access, and exclusion metrics will trigger redesign if harms appear?</t>
  </si>
  <si>
    <t>Understanding First Solutions Second.pdf, pp. 14-16, 24-25; https://www.benjamin-mosse.com/2025/03/12/professionalisation-as-the-profane-made-sacred.html</t>
  </si>
  <si>
    <t>Industry Feedback</t>
  </si>
  <si>
    <t>Business case</t>
  </si>
  <si>
    <t>Develop a compelling evidence-based business case before scale-up, with explicit scope, assumptions, risks, and feasibility.</t>
  </si>
  <si>
    <t>Evaluation Framework; Durability Report to Government; general pilot framing.</t>
  </si>
  <si>
    <t>The grant includes evaluation and durability work, but the visible deliverables do not clearly require a public, evidence-based business case addressing scope, ROI, assumptions, and feasibility.</t>
  </si>
  <si>
    <t>Where is the formal business case showing the problem, scope, alternatives, assumptions, benefits, risks, and viability?</t>
  </si>
  <si>
    <t>Reconsider-Your-Grant-For-Professionalising-The-Cybersecurity-Industry.pdf, p. 8</t>
  </si>
  <si>
    <t>Consultation breadth</t>
  </si>
  <si>
    <t>Expand consultation substantially and publish findings in a way that builds informed support.</t>
  </si>
  <si>
    <t>Broad industry consultation; media campaign.</t>
  </si>
  <si>
    <t>The grant commits to consultation, but the feedback paper calls for materially broader consultation, public synthesis, and community education before proceeding.</t>
  </si>
  <si>
    <t>How many stakeholders were consulted, who was excluded, and how was their feedback incorporated?</t>
  </si>
  <si>
    <t>Reconsider-Your-Grant-For-Professionalising-The-Cybersecurity-Industry.pdf, pp. 8-9, 14</t>
  </si>
  <si>
    <t>Risk assessment</t>
  </si>
  <si>
    <t>Conduct a thorough formal risk assessment and mitigation plan before implementation.</t>
  </si>
  <si>
    <t>The feedback paper explicitly calls for risk assessment and highlights absence of evidence that such analysis was done in earlier efforts. The visible grant deliverables do not clearly require a formal risk register or mitigation plan as an output.</t>
  </si>
  <si>
    <t>Where is the formal risk assessment covering entry barriers, capture, cost inflation, gaming, and non-adoption?</t>
  </si>
  <si>
    <t>Reconsider-Your-Grant-For-Professionalising-The-Cybersecurity-Industry.pdf, pp. 8, 14</t>
  </si>
  <si>
    <t>Cheating / integrity controls</t>
  </si>
  <si>
    <t>Design the scheme against cheating, exam gaming, and box-ticking proxies for competence.</t>
  </si>
  <si>
    <t>Certification Standards; Recognition Framework.</t>
  </si>
  <si>
    <t>The grant includes standards and recognition design, but the visible deliverables do not clearly require anti-cheating controls or assurance that accreditation measures real-world skill rather than checklist performance.</t>
  </si>
  <si>
    <t>How will the pilot detect gaming, proxy credentials, outsourced exam-taking, and hollow competence signals?</t>
  </si>
  <si>
    <t>Reconsider-Your-Grant-For-Professionalising-The-Cybersecurity-Industry.pdf, p. 6</t>
  </si>
  <si>
    <t>Broader legal context</t>
  </si>
  <si>
    <t>Account for the fact that voluntary schemes may not change behavior without legal backing, liability, or enforceable obligations.</t>
  </si>
  <si>
    <t>Code of Conduct only; no legislative or liability mechanism in grant deliverables.</t>
  </si>
  <si>
    <t>The paper argues that broader legal and enforcement conditions shape real-world security outcomes. The grant deliverables do not visibly address this systemic limitation.</t>
  </si>
  <si>
    <t>What public-protection outcomes can the scheme realistically achieve without legal backing or enforceable obligations?</t>
  </si>
  <si>
    <t>Reconsider-Your-Grant-For-Professionalising-The-Cybersecurity-Industry.pdf, p. 7</t>
  </si>
  <si>
    <t>AISA</t>
  </si>
  <si>
    <t>Past uptake</t>
  </si>
  <si>
    <t>Demonstrate why this attempt will succeed where prior schemes saw little or no uptake.</t>
  </si>
  <si>
    <t>AISA highlighted weak uptake of earlier efforts, but the visible grant deliverables do not clearly require a lessons-learned analysis or adoption rebuttal.</t>
  </si>
  <si>
    <t>What specifically is different this time, and what evidence supports that conclusion?</t>
  </si>
  <si>
    <t>https://www.benjamin-mosse.com/2025/05/05/listening-before-leaping-aisa-s-cautionary-path-on-accreditation.html</t>
  </si>
  <si>
    <t>Workforce theory of change</t>
  </si>
  <si>
    <t>Do not assume professionalisation or accreditation alone can solve workforce shortages.</t>
  </si>
  <si>
    <t>Pathways, capability framework, uptake strategy.</t>
  </si>
  <si>
    <t>The grant assumes professionalisation can contribute to workforce outcomes, but AISA warned the problem is more multifaceted than accreditation alone.</t>
  </si>
  <si>
    <t>What non-professionalisation interventions sit alongside the pilot in the overall workforce strategy?</t>
  </si>
  <si>
    <t>Women / gatekeeping</t>
  </si>
  <si>
    <t>Test and mitigate the risk that accreditation disadvantages women and other entrants.</t>
  </si>
  <si>
    <t>Diversity and inclusion objectives only.</t>
  </si>
  <si>
    <t>The grant includes diversity objectives, but the visible deliverables do not show explicit gatekeeping-risk tests, gender-specific analysis, or corrective triggers.</t>
  </si>
  <si>
    <t>What metrics will prove the pilot is not excluding women or other underrepresented groups?</t>
  </si>
  <si>
    <t>Industry mandate</t>
  </si>
  <si>
    <t>Treat mixed support and academia-skewed support as a legitimacy problem to solve, not as consent.</t>
  </si>
  <si>
    <t>AISA's own data suggested support came mostly from education/academia, not industry. The grant does not visibly require proof that the scheme has broad industry legitimacy.</t>
  </si>
  <si>
    <t>How will the consortium distinguish academic support, vendor support, and practitioner support?</t>
  </si>
  <si>
    <t>Closed-door governance</t>
  </si>
  <si>
    <t>Prevent repeat concerns about NDAs, private decision-making, and conflicts of interest.</t>
  </si>
  <si>
    <t>General governance references; Code of Conduct.</t>
  </si>
  <si>
    <t>AISA withdrew from ACSP amid concerns about closed-door processes and possible conflicts. The visible deliverables do not clearly require publication of governance safeguards tailored to those concerns.</t>
  </si>
  <si>
    <t>What explicit rules prevent opaque decision-making, NDAs, and undisclosed conflicts in the pilot?</t>
  </si>
  <si>
    <t>Theme / item</t>
  </si>
  <si>
    <t>Mixed support</t>
  </si>
  <si>
    <t>Support for the scheme is mixed; the paper found 7.5% firmly in favour, 2.5% mostly in favour, 15% in the middle, 50% mostly against, and 25% firmly against.</t>
  </si>
  <si>
    <t>Adoption risk is material; legitimacy cannot be assumed.</t>
  </si>
  <si>
    <t>Reconsider-Your-Grant-For-Professionalising-The-Cybersecurity-Industry.pdf, pp. 3, 12-13</t>
  </si>
  <si>
    <t>Vested interests</t>
  </si>
  <si>
    <t>Senior leaders warned that vendors or financially interested actors could hijack the scheme.</t>
  </si>
  <si>
    <t>Anti-capture controls are central, not peripheral.</t>
  </si>
  <si>
    <t>Reconsider-Your-Grant-For-Professionalising-The-Cybersecurity-Industry.pdf, p. 4</t>
  </si>
  <si>
    <t>Oversimplification</t>
  </si>
  <si>
    <t>The scheme risks oversimplifying a deeply complex profession into broad labels that do not reflect real capabilities.</t>
  </si>
  <si>
    <t>Taxonomy design may create confusion rather than clarity.</t>
  </si>
  <si>
    <t>Goals vs solutions</t>
  </si>
  <si>
    <t>There is misalignment between the scheme's goals and the proposed solutions; stakeholders ask what problem is actually being solved.</t>
  </si>
  <si>
    <t>The scheme needs a problem-solution map and scope discipline.</t>
  </si>
  <si>
    <t>Reconsider-Your-Grant-For-Professionalising-The-Cybersecurity-Industry.pdf, p. 5</t>
  </si>
  <si>
    <t>ROI evidence</t>
  </si>
  <si>
    <t>The return-on-investment case lacks first-hand evidence.</t>
  </si>
  <si>
    <t>A business case is required, not just aspiration.</t>
  </si>
  <si>
    <t>Gaming risk</t>
  </si>
  <si>
    <t>Bad actors may game the system, cheat, or exploit loopholes without mastering real skills.</t>
  </si>
  <si>
    <t>Integrity controls and anti-cheating design are necessary.</t>
  </si>
  <si>
    <t>Broader context</t>
  </si>
  <si>
    <t>Without legal backing and enforcement mechanisms, a voluntary scheme may not change insecure behaviour in the wider market.</t>
  </si>
  <si>
    <t>Professionalisation may not solve public-protection problems on its own.</t>
  </si>
  <si>
    <t>Do more research</t>
  </si>
  <si>
    <t>Collect insights from 300 senior leaders, publish a whitepaper, define scope clearly, test evidence, analyze other professions, resolve implementation challenges, and identify additional investment needs.</t>
  </si>
  <si>
    <t>Calls for a stronger pre-design evidence base.</t>
  </si>
  <si>
    <t>Develop a compelling business case with defined scope, evidence-based solutions, realistic benefits, risk assessment, assumptions, stakeholder alignment, and feasibility testing.</t>
  </si>
  <si>
    <t>The grant should be judged against business-case quality, not just deliverable completion.</t>
  </si>
  <si>
    <t>Public persuasion</t>
  </si>
  <si>
    <t>Publish the business case, gather feedback, engage the community nationwide, and demonstrate strong informed support before proceeding.</t>
  </si>
  <si>
    <t>Legitimacy should be earned with evidence and goodwill.</t>
  </si>
  <si>
    <t>Reconsider-Your-Grant-For-Professionalising-The-Cybersecurity-Industry.pdf, p. 9</t>
  </si>
  <si>
    <t>Grant process</t>
  </si>
  <si>
    <t>Reopen or scrutinize applications rigorously, avoid selecting a weak proposal for the sake of progress, and release selected proposals for public review.</t>
  </si>
  <si>
    <t>Selection discipline matters as much as design discipline.</t>
  </si>
  <si>
    <t>Community rec: independent body</t>
  </si>
  <si>
    <t>Community recommendation</t>
  </si>
  <si>
    <t>Use an independent agency or quango rather than an industry association to govern the scheme.</t>
  </si>
  <si>
    <t>Independence and public trust are recurring design requirements.</t>
  </si>
  <si>
    <t>Reconsider-Your-Grant-For-Professionalising-The-Cybersecurity-Industry.pdf, p. 10</t>
  </si>
  <si>
    <t>Community rec: narrow scope</t>
  </si>
  <si>
    <t>Start with a narrower scope, such as government or professional services, rather than trying to cover the whole industry at once.</t>
  </si>
  <si>
    <t>Scope control can reduce failure risk.</t>
  </si>
  <si>
    <t>Reconsider-Your-Grant-For-Professionalising-The-Cybersecurity-Industry.pdf, pp. 10-11</t>
  </si>
  <si>
    <t>Community rec: 360 consultation</t>
  </si>
  <si>
    <t>Consult boards, regulators, shareholders, customers, and other stakeholders, not just practitioners.</t>
  </si>
  <si>
    <t>Stakeholder representation must be broad and balanced.</t>
  </si>
  <si>
    <t>Community rec: practical expertise</t>
  </si>
  <si>
    <t>A scheme may need to distinguish knowledge, practical expertise, and integrity separately.</t>
  </si>
  <si>
    <t>A single credential may be a poor proxy for competence.</t>
  </si>
  <si>
    <t>Reconsider-Your-Grant-For-Professionalising-The-Cybersecurity-Industry.pdf, p. 11</t>
  </si>
  <si>
    <t>Other criticism</t>
  </si>
  <si>
    <t>The scheme may overstate benefits, downplay risks, and fail to disclose assumptions and limitations.</t>
  </si>
  <si>
    <t>A transparent assumptions register is needed.</t>
  </si>
  <si>
    <t>Reconsider-Your-Grant-For-Professionalising-The-Cybersecurity-Industry.pdf, p. 14</t>
  </si>
  <si>
    <t>The proposal treats poor degrees/certifications as part of the problem but also uses them as part of the solution.</t>
  </si>
  <si>
    <t>This is an internal contradiction that should be resolved.</t>
  </si>
  <si>
    <t>The scheme lacked thorough consultation with boards, regulators, shareholders, customers, and other key stakeholders.</t>
  </si>
  <si>
    <t>Representation gaps can undermine legitimacy.</t>
  </si>
  <si>
    <t>Historical uptake</t>
  </si>
  <si>
    <t>Earlier attempts struggled to gain traction: ACS had certified about 80 cyber professionals, IRAP around 150, and the ASD Cyber Skills Framework had seen no real uptake.</t>
  </si>
  <si>
    <t>The pilot should explicitly explain why this attempt will overcome past non-adoption.</t>
  </si>
  <si>
    <t>Listening Before Leaping: AISA's Cautionary Path on Professionalisation</t>
  </si>
  <si>
    <t>AISA's survey found mixed support; certification was inconsistent, one-third of professionals held no certification, and support came mostly from education/academia rather than industry.</t>
  </si>
  <si>
    <t>The scheme cannot assume an industry mandate.</t>
  </si>
  <si>
    <t>Workforce caution</t>
  </si>
  <si>
    <t>Workforce shortages are more multifaceted than implementing professionalisation, accreditations, or more training programs.</t>
  </si>
  <si>
    <t>The scheme needs a broader theory of change than accreditation alone.</t>
  </si>
  <si>
    <t>Professionalisation or accreditation may disadvantage more women and drive them away from the sector.</t>
  </si>
  <si>
    <t>Diversity safeguards require hard metrics and redesign triggers.</t>
  </si>
  <si>
    <t>Closed-door concerns</t>
  </si>
  <si>
    <t>AISA withdrew from the ACSP after concerns about behind-closed-doors decision-making, NDAs, and possible conflicts of interest.</t>
  </si>
  <si>
    <t>Governance and transparency controls must be explicit.</t>
  </si>
  <si>
    <t>Gatekeeping risk</t>
  </si>
  <si>
    <t>AISA later warned that gatekeeping risk must be addressed and that caution is needed so the scheme creates uplift rather than hindrance.</t>
  </si>
  <si>
    <t>The pilot should include threshold tests for exclusion effects.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</si>
</sst>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5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A"/>
      </patternFill>
    </fill>
    <fill>
      <patternFill patternType="solid">
        <fgColor rgb="FFFCE4D6"/>
      </patternFill>
    </fill>
    <fill>
      <patternFill patternType="solid">
        <fgColor rgb="FFFDE9E7"/>
      </patternFill>
    </fill>
    <fill>
      <patternFill patternType="solid">
        <fgColor rgb="FFE2F0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0" fillId="3" borderId="1" xfId="0" applyFill="1" applyBorder="1"/>
    <xf numFmtId="0" fontId="3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6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1" fillId="2" borderId="0" xfId="0" applyFont="1" applyFill="1"/>
    <xf numFmtId="0" fontId="0" fillId="0" borderId="0" xfId="0"/>
    <xf numFmtId="0" fontId="5" fillId="2" borderId="0" xfId="0" applyFont="1" applyFill="1" applyAlignment="1">
      <alignment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4E78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AA3BD8-536F-4205-91EF-0584E82C9026}" name="Table5" displayName="Table5" ref="A1:F24" totalsRowShown="0" headerRowDxfId="0" dataDxfId="1">
  <autoFilter ref="A1:F24" xr:uid="{23AA3BD8-536F-4205-91EF-0584E82C9026}"/>
  <tableColumns count="6">
    <tableColumn id="1" xr3:uid="{510329C9-7598-4BA2-B7B9-0F0F5BDBFDAF}" name="Milestone" dataDxfId="7"/>
    <tableColumn id="2" xr3:uid="{4CD80DC8-349A-4D06-941F-1ACDDC1FC283}" name="Due date" dataDxfId="6"/>
    <tableColumn id="3" xr3:uid="{08AE39B7-D03C-40B1-A9B8-C3765BF95FFA}" name="Deliverable" dataDxfId="5"/>
    <tableColumn id="4" xr3:uid="{4CD33535-B73D-419C-99E1-27BCE787C5A5}" name="Type" dataDxfId="4"/>
    <tableColumn id="5" xr3:uid="{174DCDBA-770A-4C7D-B7B0-54AFB424FF06}" name="Grant evidence" dataDxfId="3"/>
    <tableColumn id="6" xr3:uid="{46A576D2-155D-4817-9C22-05902A41B18D}" name="Source file/page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61DBE8-4289-4E85-BB9F-F874B22370C7}" name="Table2" displayName="Table2" ref="A1:F13" totalsRowShown="0" headerRowDxfId="23" dataDxfId="24">
  <autoFilter ref="A1:F13" xr:uid="{3B61DBE8-4289-4E85-BB9F-F874B22370C7}"/>
  <tableColumns count="6">
    <tableColumn id="1" xr3:uid="{9C00BBD6-3701-4500-9E67-C09075A623F5}" name="Theme" dataDxfId="30"/>
    <tableColumn id="2" xr3:uid="{2778865A-B35F-4AC4-BF74-F56EF0E74F66}" name="Category" dataDxfId="29"/>
    <tableColumn id="3" xr3:uid="{E2151E06-7E0C-47A1-9FB3-59F7E529C421}" name="Statement / recommendation" dataDxfId="28"/>
    <tableColumn id="4" xr3:uid="{E7704E43-F323-4763-8F10-1479F7068BA5}" name="Key implication for gap analysis" dataDxfId="27"/>
    <tableColumn id="5" xr3:uid="{82B5ECE6-5513-413B-99F0-723156B3256C}" name="Source post" dataDxfId="26"/>
    <tableColumn id="6" xr3:uid="{3CCBF18F-1524-4883-83E7-C6959FF2BE40}" name="URL" dataDxfId="2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246364-9CB4-4ADE-8958-4F0D520B6E69}" name="Table1" displayName="Table1" ref="A1:E11" totalsRowShown="0" headerRowDxfId="31" dataDxfId="32">
  <autoFilter ref="A1:E11" xr:uid="{13246364-9CB4-4ADE-8958-4F0D520B6E69}"/>
  <tableColumns count="5">
    <tableColumn id="1" xr3:uid="{61CDE428-5EBE-414E-AFCA-CF0C3D15EDED}" name="Theme" dataDxfId="37"/>
    <tableColumn id="2" xr3:uid="{48319BBB-5C00-429B-BCA6-F63B01963467}" name="Category" dataDxfId="36"/>
    <tableColumn id="3" xr3:uid="{2FBC0095-521A-4173-BD8B-B4A5908D2959}" name="Statement / recommendation" dataDxfId="35"/>
    <tableColumn id="4" xr3:uid="{C5EED8CE-7D26-4435-ACA2-A664594D3DC4}" name="Why it matters" dataDxfId="34"/>
    <tableColumn id="5" xr3:uid="{EA31CCD9-A4DF-44F2-B609-FD4FC341AB16}" name="Source file/page" dataDxfId="3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FF1CFE-9CEA-49BB-A18E-A315AFCAD18D}" name="Table3" displayName="Table3" ref="A1:E19" totalsRowShown="0" headerRowDxfId="16" dataDxfId="17">
  <autoFilter ref="A1:E19" xr:uid="{00000000-0009-0000-0000-000005000000}"/>
  <tableColumns count="5">
    <tableColumn id="1" xr3:uid="{44EE8394-FDFA-429D-A924-734FC19BF99F}" name="Theme / item" dataDxfId="22"/>
    <tableColumn id="2" xr3:uid="{C9EFF9D4-BD21-4BC2-86D4-5ECB904FBBD8}" name="Category" dataDxfId="21"/>
    <tableColumn id="3" xr3:uid="{7D8DD370-ABC4-441B-A7F2-5C60E8DB3298}" name="Statement / recommendation" dataDxfId="20"/>
    <tableColumn id="4" xr3:uid="{2B5BD8B1-9A64-4083-A1D9-4640B470E5DB}" name="Why it matters" dataDxfId="19"/>
    <tableColumn id="5" xr3:uid="{530EEEE1-86EE-4771-8D01-89720B466093}" name="Source file/page" dataDxfId="1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D32E09-E093-4974-889E-014E98AD14AA}" name="Table4" displayName="Table4" ref="A1:F7" totalsRowShown="0" headerRowDxfId="8" dataDxfId="9">
  <autoFilter ref="A1:F7" xr:uid="{00000000-0009-0000-0000-000006000000}"/>
  <tableColumns count="6">
    <tableColumn id="1" xr3:uid="{6D527541-1CAC-4B3B-A8FB-E835139C28B8}" name="Theme" dataDxfId="15"/>
    <tableColumn id="2" xr3:uid="{B5BF1049-28F4-4613-9C43-767B79A190A2}" name="Category" dataDxfId="14"/>
    <tableColumn id="3" xr3:uid="{4C3A6CA6-CF14-4635-9427-19E3E7722B43}" name="Statement / recommendation" dataDxfId="13"/>
    <tableColumn id="4" xr3:uid="{57B103C9-4738-40CA-A373-8C1181549AE4}" name="Why it matters" dataDxfId="12"/>
    <tableColumn id="5" xr3:uid="{6C9BCF89-F698-43AF-B6FE-58AFDB5AB550}" name="Source post" dataDxfId="11"/>
    <tableColumn id="6" xr3:uid="{9D0AEB98-D865-4248-A394-ACF088E66660}" name="URL" dataDxfId="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B9" sqref="B9"/>
    </sheetView>
  </sheetViews>
  <sheetFormatPr defaultRowHeight="14.5" x14ac:dyDescent="0.35"/>
  <cols>
    <col min="1" max="1" width="19.81640625" bestFit="1" customWidth="1"/>
    <col min="2" max="2" width="95" customWidth="1"/>
    <col min="4" max="4" width="22" customWidth="1"/>
    <col min="5" max="5" width="16" customWidth="1"/>
  </cols>
  <sheetData>
    <row r="1" spans="1:5" ht="21" x14ac:dyDescent="0.5">
      <c r="A1" s="14" t="s">
        <v>0</v>
      </c>
      <c r="B1" s="15"/>
      <c r="C1" s="15"/>
      <c r="D1" s="15"/>
      <c r="E1" s="15"/>
    </row>
    <row r="2" spans="1:5" ht="48" customHeight="1" x14ac:dyDescent="0.35">
      <c r="A2" s="1" t="s">
        <v>1</v>
      </c>
      <c r="B2" s="2" t="s">
        <v>2</v>
      </c>
    </row>
    <row r="3" spans="1:5" ht="36" customHeight="1" x14ac:dyDescent="0.35">
      <c r="A3" s="1" t="s">
        <v>3</v>
      </c>
      <c r="B3" s="2" t="s">
        <v>4</v>
      </c>
    </row>
    <row r="4" spans="1:5" ht="36" customHeight="1" x14ac:dyDescent="0.35">
      <c r="A4" s="1" t="s">
        <v>5</v>
      </c>
      <c r="B4" s="2" t="s">
        <v>6</v>
      </c>
    </row>
    <row r="6" spans="1:5" x14ac:dyDescent="0.35">
      <c r="A6" s="3" t="s">
        <v>7</v>
      </c>
    </row>
    <row r="7" spans="1:5" x14ac:dyDescent="0.35">
      <c r="A7" s="4" t="s">
        <v>9</v>
      </c>
      <c r="B7" s="17">
        <f>COUNTA('Gap Matrix'!A4:A199)</f>
        <v>28</v>
      </c>
    </row>
    <row r="8" spans="1:5" x14ac:dyDescent="0.35">
      <c r="A8" s="4" t="s">
        <v>11</v>
      </c>
      <c r="B8" s="17">
        <f>COUNTIF('Gap Matrix'!F4:F199,"Full")</f>
        <v>4</v>
      </c>
    </row>
    <row r="9" spans="1:5" x14ac:dyDescent="0.35">
      <c r="A9" s="4" t="s">
        <v>13</v>
      </c>
      <c r="B9" s="17">
        <f>COUNTIF('Gap Matrix'!F4:F199,"Partial")</f>
        <v>15</v>
      </c>
    </row>
    <row r="10" spans="1:5" x14ac:dyDescent="0.35">
      <c r="A10" s="4" t="s">
        <v>15</v>
      </c>
      <c r="B10" s="17">
        <f>COUNTIF('Gap Matrix'!F4:F199,"Missing")</f>
        <v>9</v>
      </c>
    </row>
    <row r="12" spans="1:5" x14ac:dyDescent="0.35">
      <c r="A12" s="3" t="s">
        <v>8</v>
      </c>
    </row>
    <row r="13" spans="1:5" x14ac:dyDescent="0.35">
      <c r="A13" s="4" t="s">
        <v>10</v>
      </c>
      <c r="B13" s="17">
        <f>COUNTIF('Gap Matrix'!G4:G199,"High")</f>
        <v>14</v>
      </c>
    </row>
    <row r="14" spans="1:5" x14ac:dyDescent="0.35">
      <c r="A14" s="4" t="s">
        <v>12</v>
      </c>
      <c r="B14" s="17">
        <f>COUNTIFS('Gap Matrix'!F4:F199,"Missing",'Gap Matrix'!G4:G199,"High")</f>
        <v>6</v>
      </c>
    </row>
    <row r="15" spans="1:5" x14ac:dyDescent="0.35">
      <c r="A15" s="4" t="s">
        <v>14</v>
      </c>
      <c r="B15" s="17">
        <f>COUNTIFS('Gap Matrix'!F4:F199,"Partial",'Gap Matrix'!G4:G199,"High")</f>
        <v>8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C4" sqref="C4"/>
    </sheetView>
  </sheetViews>
  <sheetFormatPr defaultRowHeight="14.5" x14ac:dyDescent="0.35"/>
  <cols>
    <col min="1" max="1" width="18" customWidth="1"/>
    <col min="2" max="2" width="14" customWidth="1"/>
    <col min="3" max="3" width="42" customWidth="1"/>
    <col min="4" max="4" width="14" customWidth="1"/>
    <col min="5" max="5" width="42" customWidth="1"/>
    <col min="6" max="6" width="36" customWidth="1"/>
  </cols>
  <sheetData>
    <row r="1" spans="1:6" ht="22" customHeight="1" x14ac:dyDescent="0.35">
      <c r="A1" s="5" t="s">
        <v>16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</row>
    <row r="2" spans="1:6" ht="34" customHeight="1" x14ac:dyDescent="0.35">
      <c r="A2" s="6" t="s">
        <v>22</v>
      </c>
      <c r="B2" s="6" t="s">
        <v>23</v>
      </c>
      <c r="C2" s="6" t="s">
        <v>24</v>
      </c>
      <c r="D2" s="6" t="s">
        <v>25</v>
      </c>
      <c r="E2" s="6" t="s">
        <v>22</v>
      </c>
      <c r="F2" s="6" t="s">
        <v>26</v>
      </c>
    </row>
    <row r="3" spans="1:6" ht="34" customHeight="1" x14ac:dyDescent="0.35">
      <c r="A3" s="6" t="s">
        <v>22</v>
      </c>
      <c r="B3" s="6" t="s">
        <v>23</v>
      </c>
      <c r="C3" s="6" t="s">
        <v>27</v>
      </c>
      <c r="D3" s="6" t="s">
        <v>25</v>
      </c>
      <c r="E3" s="6" t="s">
        <v>22</v>
      </c>
      <c r="F3" s="6" t="s">
        <v>26</v>
      </c>
    </row>
    <row r="4" spans="1:6" ht="34" customHeight="1" x14ac:dyDescent="0.35">
      <c r="A4" s="6" t="s">
        <v>22</v>
      </c>
      <c r="B4" s="6" t="s">
        <v>23</v>
      </c>
      <c r="C4" s="6" t="s">
        <v>28</v>
      </c>
      <c r="D4" s="6" t="s">
        <v>25</v>
      </c>
      <c r="E4" s="6" t="s">
        <v>22</v>
      </c>
      <c r="F4" s="6" t="s">
        <v>26</v>
      </c>
    </row>
    <row r="5" spans="1:6" ht="34" customHeight="1" x14ac:dyDescent="0.35">
      <c r="A5" s="6" t="s">
        <v>22</v>
      </c>
      <c r="B5" s="6" t="s">
        <v>23</v>
      </c>
      <c r="C5" s="6" t="s">
        <v>29</v>
      </c>
      <c r="D5" s="6" t="s">
        <v>25</v>
      </c>
      <c r="E5" s="6" t="s">
        <v>22</v>
      </c>
      <c r="F5" s="6" t="s">
        <v>26</v>
      </c>
    </row>
    <row r="6" spans="1:6" ht="34" customHeight="1" x14ac:dyDescent="0.35">
      <c r="A6" s="6" t="s">
        <v>22</v>
      </c>
      <c r="B6" s="6" t="s">
        <v>23</v>
      </c>
      <c r="C6" s="6" t="s">
        <v>30</v>
      </c>
      <c r="D6" s="6" t="s">
        <v>25</v>
      </c>
      <c r="E6" s="6" t="s">
        <v>22</v>
      </c>
      <c r="F6" s="6" t="s">
        <v>26</v>
      </c>
    </row>
    <row r="7" spans="1:6" ht="34" customHeight="1" x14ac:dyDescent="0.35">
      <c r="A7" s="6" t="s">
        <v>31</v>
      </c>
      <c r="B7" s="6" t="s">
        <v>32</v>
      </c>
      <c r="C7" s="6" t="s">
        <v>33</v>
      </c>
      <c r="D7" s="6" t="s">
        <v>18</v>
      </c>
      <c r="E7" s="6" t="s">
        <v>34</v>
      </c>
      <c r="F7" s="6" t="s">
        <v>35</v>
      </c>
    </row>
    <row r="8" spans="1:6" ht="34" customHeight="1" x14ac:dyDescent="0.35">
      <c r="A8" s="6" t="s">
        <v>31</v>
      </c>
      <c r="B8" s="6" t="s">
        <v>32</v>
      </c>
      <c r="C8" s="6" t="s">
        <v>36</v>
      </c>
      <c r="D8" s="6" t="s">
        <v>18</v>
      </c>
      <c r="E8" s="6" t="s">
        <v>34</v>
      </c>
      <c r="F8" s="6" t="s">
        <v>35</v>
      </c>
    </row>
    <row r="9" spans="1:6" ht="34" customHeight="1" x14ac:dyDescent="0.35">
      <c r="A9" s="6" t="s">
        <v>31</v>
      </c>
      <c r="B9" s="6" t="s">
        <v>32</v>
      </c>
      <c r="C9" s="6" t="s">
        <v>37</v>
      </c>
      <c r="D9" s="6" t="s">
        <v>18</v>
      </c>
      <c r="E9" s="6" t="s">
        <v>34</v>
      </c>
      <c r="F9" s="6" t="s">
        <v>35</v>
      </c>
    </row>
    <row r="10" spans="1:6" ht="34" customHeight="1" x14ac:dyDescent="0.35">
      <c r="A10" s="6" t="s">
        <v>31</v>
      </c>
      <c r="B10" s="6" t="s">
        <v>32</v>
      </c>
      <c r="C10" s="6" t="s">
        <v>38</v>
      </c>
      <c r="D10" s="6" t="s">
        <v>18</v>
      </c>
      <c r="E10" s="6" t="s">
        <v>34</v>
      </c>
      <c r="F10" s="6" t="s">
        <v>35</v>
      </c>
    </row>
    <row r="11" spans="1:6" ht="34" customHeight="1" x14ac:dyDescent="0.35">
      <c r="A11" s="6" t="s">
        <v>31</v>
      </c>
      <c r="B11" s="6" t="s">
        <v>32</v>
      </c>
      <c r="C11" s="6" t="s">
        <v>39</v>
      </c>
      <c r="D11" s="6" t="s">
        <v>18</v>
      </c>
      <c r="E11" s="6" t="s">
        <v>34</v>
      </c>
      <c r="F11" s="6" t="s">
        <v>35</v>
      </c>
    </row>
    <row r="12" spans="1:6" ht="34" customHeight="1" x14ac:dyDescent="0.35">
      <c r="A12" s="6" t="s">
        <v>40</v>
      </c>
      <c r="B12" s="6" t="s">
        <v>41</v>
      </c>
      <c r="C12" s="6" t="s">
        <v>42</v>
      </c>
      <c r="D12" s="6" t="s">
        <v>18</v>
      </c>
      <c r="E12" s="6" t="s">
        <v>42</v>
      </c>
      <c r="F12" s="6" t="s">
        <v>43</v>
      </c>
    </row>
    <row r="13" spans="1:6" ht="34" customHeight="1" x14ac:dyDescent="0.35">
      <c r="A13" s="6" t="s">
        <v>40</v>
      </c>
      <c r="B13" s="6" t="s">
        <v>41</v>
      </c>
      <c r="C13" s="6" t="s">
        <v>44</v>
      </c>
      <c r="D13" s="6" t="s">
        <v>18</v>
      </c>
      <c r="E13" s="6" t="s">
        <v>42</v>
      </c>
      <c r="F13" s="6" t="s">
        <v>43</v>
      </c>
    </row>
    <row r="14" spans="1:6" ht="34" customHeight="1" x14ac:dyDescent="0.35">
      <c r="A14" s="6" t="s">
        <v>45</v>
      </c>
      <c r="B14" s="6" t="s">
        <v>46</v>
      </c>
      <c r="C14" s="6" t="s">
        <v>47</v>
      </c>
      <c r="D14" s="6" t="s">
        <v>18</v>
      </c>
      <c r="E14" s="6" t="s">
        <v>47</v>
      </c>
      <c r="F14" s="6" t="s">
        <v>43</v>
      </c>
    </row>
    <row r="15" spans="1:6" ht="34" customHeight="1" x14ac:dyDescent="0.35">
      <c r="A15" s="6" t="s">
        <v>45</v>
      </c>
      <c r="B15" s="6" t="s">
        <v>46</v>
      </c>
      <c r="C15" s="6" t="s">
        <v>48</v>
      </c>
      <c r="D15" s="6" t="s">
        <v>18</v>
      </c>
      <c r="E15" s="6" t="s">
        <v>47</v>
      </c>
      <c r="F15" s="6" t="s">
        <v>43</v>
      </c>
    </row>
    <row r="16" spans="1:6" ht="34" customHeight="1" x14ac:dyDescent="0.35">
      <c r="A16" s="6" t="s">
        <v>49</v>
      </c>
      <c r="B16" s="6" t="s">
        <v>50</v>
      </c>
      <c r="C16" s="6" t="s">
        <v>51</v>
      </c>
      <c r="D16" s="6" t="s">
        <v>18</v>
      </c>
      <c r="E16" s="6" t="s">
        <v>52</v>
      </c>
      <c r="F16" s="6" t="s">
        <v>53</v>
      </c>
    </row>
    <row r="17" spans="1:6" ht="34" customHeight="1" x14ac:dyDescent="0.35">
      <c r="A17" s="6" t="s">
        <v>49</v>
      </c>
      <c r="B17" s="6" t="s">
        <v>50</v>
      </c>
      <c r="C17" s="6" t="s">
        <v>54</v>
      </c>
      <c r="D17" s="6" t="s">
        <v>18</v>
      </c>
      <c r="E17" s="6" t="s">
        <v>52</v>
      </c>
      <c r="F17" s="6" t="s">
        <v>53</v>
      </c>
    </row>
    <row r="18" spans="1:6" ht="34" customHeight="1" x14ac:dyDescent="0.35">
      <c r="A18" s="6" t="s">
        <v>49</v>
      </c>
      <c r="B18" s="6" t="s">
        <v>50</v>
      </c>
      <c r="C18" s="6" t="s">
        <v>55</v>
      </c>
      <c r="D18" s="6" t="s">
        <v>18</v>
      </c>
      <c r="E18" s="6" t="s">
        <v>52</v>
      </c>
      <c r="F18" s="6" t="s">
        <v>53</v>
      </c>
    </row>
    <row r="19" spans="1:6" ht="34" customHeight="1" x14ac:dyDescent="0.35">
      <c r="A19" s="6" t="s">
        <v>49</v>
      </c>
      <c r="B19" s="6" t="s">
        <v>50</v>
      </c>
      <c r="C19" s="6" t="s">
        <v>56</v>
      </c>
      <c r="D19" s="6" t="s">
        <v>18</v>
      </c>
      <c r="E19" s="6" t="s">
        <v>52</v>
      </c>
      <c r="F19" s="6" t="s">
        <v>53</v>
      </c>
    </row>
    <row r="20" spans="1:6" ht="34" customHeight="1" x14ac:dyDescent="0.35">
      <c r="A20" s="6" t="s">
        <v>57</v>
      </c>
      <c r="B20" s="6" t="s">
        <v>58</v>
      </c>
      <c r="C20" s="6" t="s">
        <v>59</v>
      </c>
      <c r="D20" s="6" t="s">
        <v>18</v>
      </c>
      <c r="E20" s="6" t="s">
        <v>60</v>
      </c>
      <c r="F20" s="6" t="s">
        <v>61</v>
      </c>
    </row>
    <row r="21" spans="1:6" ht="34" customHeight="1" x14ac:dyDescent="0.35">
      <c r="A21" s="6" t="s">
        <v>57</v>
      </c>
      <c r="B21" s="6" t="s">
        <v>58</v>
      </c>
      <c r="C21" s="6" t="s">
        <v>62</v>
      </c>
      <c r="D21" s="6" t="s">
        <v>18</v>
      </c>
      <c r="E21" s="6" t="s">
        <v>60</v>
      </c>
      <c r="F21" s="6" t="s">
        <v>61</v>
      </c>
    </row>
    <row r="22" spans="1:6" ht="34" customHeight="1" x14ac:dyDescent="0.35">
      <c r="A22" s="6" t="s">
        <v>57</v>
      </c>
      <c r="B22" s="6" t="s">
        <v>58</v>
      </c>
      <c r="C22" s="6" t="s">
        <v>63</v>
      </c>
      <c r="D22" s="6" t="s">
        <v>18</v>
      </c>
      <c r="E22" s="6" t="s">
        <v>60</v>
      </c>
      <c r="F22" s="6" t="s">
        <v>61</v>
      </c>
    </row>
    <row r="23" spans="1:6" ht="34" customHeight="1" x14ac:dyDescent="0.35">
      <c r="A23" s="6" t="s">
        <v>57</v>
      </c>
      <c r="B23" s="6" t="s">
        <v>58</v>
      </c>
      <c r="C23" s="6" t="s">
        <v>64</v>
      </c>
      <c r="D23" s="6" t="s">
        <v>18</v>
      </c>
      <c r="E23" s="6" t="s">
        <v>60</v>
      </c>
      <c r="F23" s="6" t="s">
        <v>61</v>
      </c>
    </row>
    <row r="24" spans="1:6" ht="34" customHeight="1" x14ac:dyDescent="0.35">
      <c r="A24" s="6" t="s">
        <v>57</v>
      </c>
      <c r="B24" s="6" t="s">
        <v>58</v>
      </c>
      <c r="C24" s="6" t="s">
        <v>65</v>
      </c>
      <c r="D24" s="6" t="s">
        <v>18</v>
      </c>
      <c r="E24" s="6" t="s">
        <v>60</v>
      </c>
      <c r="F24" s="6" t="s">
        <v>61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1"/>
  <sheetViews>
    <sheetView workbookViewId="0">
      <selection activeCell="D5" sqref="D5"/>
    </sheetView>
  </sheetViews>
  <sheetFormatPr defaultRowHeight="14.5" x14ac:dyDescent="0.35"/>
  <cols>
    <col min="1" max="1" width="6" customWidth="1"/>
    <col min="2" max="2" width="16" customWidth="1"/>
    <col min="3" max="3" width="18" customWidth="1"/>
    <col min="4" max="4" width="42" customWidth="1"/>
    <col min="5" max="5" width="36" customWidth="1"/>
    <col min="6" max="7" width="12" customWidth="1"/>
    <col min="8" max="8" width="44" customWidth="1"/>
    <col min="9" max="9" width="42" customWidth="1"/>
    <col min="10" max="10" width="54" customWidth="1"/>
  </cols>
  <sheetData>
    <row r="1" spans="1:10" ht="22" customHeight="1" x14ac:dyDescent="0.35">
      <c r="A1" s="16" t="s">
        <v>162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5">
      <c r="A2" s="7"/>
      <c r="B2" s="7" t="s">
        <v>9</v>
      </c>
      <c r="C2" s="8">
        <f>COUNTA(A4:A199)</f>
        <v>28</v>
      </c>
      <c r="D2" s="7" t="s">
        <v>163</v>
      </c>
      <c r="E2" s="8">
        <f>COUNTIF(F4:F199,"Full")</f>
        <v>4</v>
      </c>
      <c r="F2" s="7" t="s">
        <v>164</v>
      </c>
      <c r="G2" s="8">
        <f>COUNTIF(F4:F199,"Partial")</f>
        <v>15</v>
      </c>
      <c r="H2" s="7" t="s">
        <v>15</v>
      </c>
      <c r="I2" s="8">
        <f>COUNTIF(F4:F199,"Missing")</f>
        <v>9</v>
      </c>
      <c r="J2" s="6"/>
    </row>
    <row r="3" spans="1:10" ht="34" customHeight="1" x14ac:dyDescent="0.35">
      <c r="A3" s="5" t="s">
        <v>165</v>
      </c>
      <c r="B3" s="5" t="s">
        <v>166</v>
      </c>
      <c r="C3" s="5" t="s">
        <v>66</v>
      </c>
      <c r="D3" s="5" t="s">
        <v>167</v>
      </c>
      <c r="E3" s="5" t="s">
        <v>168</v>
      </c>
      <c r="F3" s="5" t="s">
        <v>169</v>
      </c>
      <c r="G3" s="5" t="s">
        <v>170</v>
      </c>
      <c r="H3" s="5" t="s">
        <v>171</v>
      </c>
      <c r="I3" s="5" t="s">
        <v>172</v>
      </c>
      <c r="J3" s="5" t="s">
        <v>173</v>
      </c>
    </row>
    <row r="4" spans="1:10" ht="34" customHeight="1" x14ac:dyDescent="0.35">
      <c r="A4" s="6">
        <v>1</v>
      </c>
      <c r="B4" s="6" t="s">
        <v>174</v>
      </c>
      <c r="C4" s="6" t="s">
        <v>125</v>
      </c>
      <c r="D4" s="6" t="s">
        <v>175</v>
      </c>
      <c r="E4" s="6" t="s">
        <v>176</v>
      </c>
      <c r="F4" s="9" t="s">
        <v>164</v>
      </c>
      <c r="G4" s="9" t="s">
        <v>177</v>
      </c>
      <c r="H4" s="6" t="s">
        <v>178</v>
      </c>
      <c r="I4" s="6" t="s">
        <v>179</v>
      </c>
      <c r="J4" s="6" t="s">
        <v>128</v>
      </c>
    </row>
    <row r="5" spans="1:10" ht="34" customHeight="1" x14ac:dyDescent="0.35">
      <c r="A5" s="6">
        <v>2</v>
      </c>
      <c r="B5" s="6" t="s">
        <v>174</v>
      </c>
      <c r="C5" s="6" t="s">
        <v>180</v>
      </c>
      <c r="D5" s="6" t="s">
        <v>181</v>
      </c>
      <c r="E5" s="6" t="s">
        <v>182</v>
      </c>
      <c r="F5" s="9" t="s">
        <v>164</v>
      </c>
      <c r="G5" s="10" t="s">
        <v>183</v>
      </c>
      <c r="H5" s="6" t="s">
        <v>184</v>
      </c>
      <c r="I5" s="6" t="s">
        <v>185</v>
      </c>
      <c r="J5" s="6" t="s">
        <v>186</v>
      </c>
    </row>
    <row r="6" spans="1:10" ht="34" customHeight="1" x14ac:dyDescent="0.35">
      <c r="A6" s="6">
        <v>3</v>
      </c>
      <c r="B6" s="6" t="s">
        <v>174</v>
      </c>
      <c r="C6" s="6" t="s">
        <v>187</v>
      </c>
      <c r="D6" s="6" t="s">
        <v>188</v>
      </c>
      <c r="E6" s="6" t="s">
        <v>189</v>
      </c>
      <c r="F6" s="11" t="s">
        <v>163</v>
      </c>
      <c r="G6" s="11" t="s">
        <v>190</v>
      </c>
      <c r="H6" s="6" t="s">
        <v>191</v>
      </c>
      <c r="I6" s="6" t="s">
        <v>192</v>
      </c>
      <c r="J6" s="6" t="s">
        <v>193</v>
      </c>
    </row>
    <row r="7" spans="1:10" ht="34" customHeight="1" x14ac:dyDescent="0.35">
      <c r="A7" s="6">
        <v>4</v>
      </c>
      <c r="B7" s="6" t="s">
        <v>174</v>
      </c>
      <c r="C7" s="6" t="s">
        <v>194</v>
      </c>
      <c r="D7" s="6" t="s">
        <v>195</v>
      </c>
      <c r="E7" s="6" t="s">
        <v>196</v>
      </c>
      <c r="F7" s="11" t="s">
        <v>163</v>
      </c>
      <c r="G7" s="11" t="s">
        <v>190</v>
      </c>
      <c r="H7" s="6" t="s">
        <v>197</v>
      </c>
      <c r="I7" s="6" t="s">
        <v>198</v>
      </c>
      <c r="J7" s="6" t="s">
        <v>199</v>
      </c>
    </row>
    <row r="8" spans="1:10" ht="34" customHeight="1" x14ac:dyDescent="0.35">
      <c r="A8" s="6">
        <v>5</v>
      </c>
      <c r="B8" s="6" t="s">
        <v>174</v>
      </c>
      <c r="C8" s="6" t="s">
        <v>200</v>
      </c>
      <c r="D8" s="6" t="s">
        <v>201</v>
      </c>
      <c r="E8" s="6" t="s">
        <v>202</v>
      </c>
      <c r="F8" s="10" t="s">
        <v>15</v>
      </c>
      <c r="G8" s="9" t="s">
        <v>177</v>
      </c>
      <c r="H8" s="6" t="s">
        <v>203</v>
      </c>
      <c r="I8" s="6" t="s">
        <v>204</v>
      </c>
      <c r="J8" s="6" t="s">
        <v>147</v>
      </c>
    </row>
    <row r="9" spans="1:10" ht="34" customHeight="1" x14ac:dyDescent="0.35">
      <c r="A9" s="6">
        <v>6</v>
      </c>
      <c r="B9" s="6" t="s">
        <v>174</v>
      </c>
      <c r="C9" s="6" t="s">
        <v>205</v>
      </c>
      <c r="D9" s="6" t="s">
        <v>206</v>
      </c>
      <c r="E9" s="6" t="s">
        <v>207</v>
      </c>
      <c r="F9" s="9" t="s">
        <v>164</v>
      </c>
      <c r="G9" s="9" t="s">
        <v>177</v>
      </c>
      <c r="H9" s="6" t="s">
        <v>208</v>
      </c>
      <c r="I9" s="6" t="s">
        <v>209</v>
      </c>
      <c r="J9" s="6" t="s">
        <v>210</v>
      </c>
    </row>
    <row r="10" spans="1:10" ht="34" customHeight="1" x14ac:dyDescent="0.35">
      <c r="A10" s="6">
        <v>7</v>
      </c>
      <c r="B10" s="6" t="s">
        <v>174</v>
      </c>
      <c r="C10" s="6" t="s">
        <v>154</v>
      </c>
      <c r="D10" s="6" t="s">
        <v>211</v>
      </c>
      <c r="E10" s="6" t="s">
        <v>212</v>
      </c>
      <c r="F10" s="11" t="s">
        <v>163</v>
      </c>
      <c r="G10" s="11" t="s">
        <v>190</v>
      </c>
      <c r="H10" s="6" t="s">
        <v>213</v>
      </c>
      <c r="I10" s="6" t="s">
        <v>214</v>
      </c>
      <c r="J10" s="6" t="s">
        <v>215</v>
      </c>
    </row>
    <row r="11" spans="1:10" ht="34" customHeight="1" x14ac:dyDescent="0.35">
      <c r="A11" s="6">
        <v>8</v>
      </c>
      <c r="B11" s="6" t="s">
        <v>174</v>
      </c>
      <c r="C11" s="6" t="s">
        <v>158</v>
      </c>
      <c r="D11" s="6" t="s">
        <v>216</v>
      </c>
      <c r="E11" s="6" t="s">
        <v>202</v>
      </c>
      <c r="F11" s="10" t="s">
        <v>15</v>
      </c>
      <c r="G11" s="10" t="s">
        <v>183</v>
      </c>
      <c r="H11" s="6" t="s">
        <v>217</v>
      </c>
      <c r="I11" s="6" t="s">
        <v>218</v>
      </c>
      <c r="J11" s="6" t="s">
        <v>161</v>
      </c>
    </row>
    <row r="12" spans="1:10" ht="34" customHeight="1" x14ac:dyDescent="0.35">
      <c r="A12" s="6">
        <v>9</v>
      </c>
      <c r="B12" s="6" t="s">
        <v>219</v>
      </c>
      <c r="C12" s="6" t="s">
        <v>78</v>
      </c>
      <c r="D12" s="6" t="s">
        <v>220</v>
      </c>
      <c r="E12" s="6" t="s">
        <v>221</v>
      </c>
      <c r="F12" s="10" t="s">
        <v>15</v>
      </c>
      <c r="G12" s="10" t="s">
        <v>183</v>
      </c>
      <c r="H12" s="6" t="s">
        <v>222</v>
      </c>
      <c r="I12" s="6" t="s">
        <v>223</v>
      </c>
      <c r="J12" s="6" t="s">
        <v>83</v>
      </c>
    </row>
    <row r="13" spans="1:10" ht="34" customHeight="1" x14ac:dyDescent="0.35">
      <c r="A13" s="6">
        <v>10</v>
      </c>
      <c r="B13" s="6" t="s">
        <v>219</v>
      </c>
      <c r="C13" s="6" t="s">
        <v>84</v>
      </c>
      <c r="D13" s="6" t="s">
        <v>224</v>
      </c>
      <c r="E13" s="6" t="s">
        <v>225</v>
      </c>
      <c r="F13" s="9" t="s">
        <v>164</v>
      </c>
      <c r="G13" s="10" t="s">
        <v>183</v>
      </c>
      <c r="H13" s="6" t="s">
        <v>226</v>
      </c>
      <c r="I13" s="6" t="s">
        <v>227</v>
      </c>
      <c r="J13" s="6" t="s">
        <v>88</v>
      </c>
    </row>
    <row r="14" spans="1:10" ht="34" customHeight="1" x14ac:dyDescent="0.35">
      <c r="A14" s="6">
        <v>11</v>
      </c>
      <c r="B14" s="6" t="s">
        <v>219</v>
      </c>
      <c r="C14" s="6" t="s">
        <v>72</v>
      </c>
      <c r="D14" s="6" t="s">
        <v>228</v>
      </c>
      <c r="E14" s="6" t="s">
        <v>229</v>
      </c>
      <c r="F14" s="9" t="s">
        <v>164</v>
      </c>
      <c r="G14" s="9" t="s">
        <v>177</v>
      </c>
      <c r="H14" s="6" t="s">
        <v>230</v>
      </c>
      <c r="I14" s="6" t="s">
        <v>231</v>
      </c>
      <c r="J14" s="6" t="s">
        <v>77</v>
      </c>
    </row>
    <row r="15" spans="1:10" ht="34" customHeight="1" x14ac:dyDescent="0.35">
      <c r="A15" s="6">
        <v>12</v>
      </c>
      <c r="B15" s="6" t="s">
        <v>219</v>
      </c>
      <c r="C15" s="6" t="s">
        <v>232</v>
      </c>
      <c r="D15" s="6" t="s">
        <v>233</v>
      </c>
      <c r="E15" s="6" t="s">
        <v>202</v>
      </c>
      <c r="F15" s="10" t="s">
        <v>15</v>
      </c>
      <c r="G15" s="9" t="s">
        <v>177</v>
      </c>
      <c r="H15" s="6" t="s">
        <v>234</v>
      </c>
      <c r="I15" s="6" t="s">
        <v>235</v>
      </c>
      <c r="J15" s="6" t="s">
        <v>93</v>
      </c>
    </row>
    <row r="16" spans="1:10" ht="34" customHeight="1" x14ac:dyDescent="0.35">
      <c r="A16" s="6">
        <v>13</v>
      </c>
      <c r="B16" s="6" t="s">
        <v>219</v>
      </c>
      <c r="C16" s="6" t="s">
        <v>236</v>
      </c>
      <c r="D16" s="6" t="s">
        <v>237</v>
      </c>
      <c r="E16" s="6" t="s">
        <v>238</v>
      </c>
      <c r="F16" s="9" t="s">
        <v>164</v>
      </c>
      <c r="G16" s="9" t="s">
        <v>177</v>
      </c>
      <c r="H16" s="6" t="s">
        <v>239</v>
      </c>
      <c r="I16" s="6" t="s">
        <v>240</v>
      </c>
      <c r="J16" s="6" t="s">
        <v>93</v>
      </c>
    </row>
    <row r="17" spans="1:10" ht="34" customHeight="1" x14ac:dyDescent="0.35">
      <c r="A17" s="6">
        <v>14</v>
      </c>
      <c r="B17" s="6" t="s">
        <v>219</v>
      </c>
      <c r="C17" s="6" t="s">
        <v>241</v>
      </c>
      <c r="D17" s="6" t="s">
        <v>242</v>
      </c>
      <c r="E17" s="6" t="s">
        <v>243</v>
      </c>
      <c r="F17" s="11" t="s">
        <v>163</v>
      </c>
      <c r="G17" s="11" t="s">
        <v>190</v>
      </c>
      <c r="H17" s="6" t="s">
        <v>244</v>
      </c>
      <c r="I17" s="6" t="s">
        <v>245</v>
      </c>
      <c r="J17" s="6" t="s">
        <v>246</v>
      </c>
    </row>
    <row r="18" spans="1:10" ht="34" customHeight="1" x14ac:dyDescent="0.35">
      <c r="A18" s="6">
        <v>15</v>
      </c>
      <c r="B18" s="6" t="s">
        <v>219</v>
      </c>
      <c r="C18" s="6" t="s">
        <v>247</v>
      </c>
      <c r="D18" s="6" t="s">
        <v>248</v>
      </c>
      <c r="E18" s="6" t="s">
        <v>249</v>
      </c>
      <c r="F18" s="10" t="s">
        <v>15</v>
      </c>
      <c r="G18" s="10" t="s">
        <v>183</v>
      </c>
      <c r="H18" s="6" t="s">
        <v>250</v>
      </c>
      <c r="I18" s="6" t="s">
        <v>251</v>
      </c>
      <c r="J18" s="6" t="s">
        <v>107</v>
      </c>
    </row>
    <row r="19" spans="1:10" ht="22" customHeight="1" x14ac:dyDescent="0.35">
      <c r="A19" s="6">
        <v>16</v>
      </c>
      <c r="B19" s="6" t="s">
        <v>219</v>
      </c>
      <c r="C19" s="6" t="s">
        <v>252</v>
      </c>
      <c r="D19" s="6" t="s">
        <v>253</v>
      </c>
      <c r="E19" s="6" t="s">
        <v>207</v>
      </c>
      <c r="F19" s="9" t="s">
        <v>164</v>
      </c>
      <c r="G19" s="10" t="s">
        <v>183</v>
      </c>
      <c r="H19" s="6" t="s">
        <v>254</v>
      </c>
      <c r="I19" s="6" t="s">
        <v>255</v>
      </c>
      <c r="J19" s="6" t="s">
        <v>107</v>
      </c>
    </row>
    <row r="20" spans="1:10" ht="22" customHeight="1" x14ac:dyDescent="0.35">
      <c r="A20" s="6">
        <v>17</v>
      </c>
      <c r="B20" s="6" t="s">
        <v>219</v>
      </c>
      <c r="C20" s="6" t="s">
        <v>256</v>
      </c>
      <c r="D20" s="6" t="s">
        <v>257</v>
      </c>
      <c r="E20" s="6" t="s">
        <v>258</v>
      </c>
      <c r="F20" s="9" t="s">
        <v>164</v>
      </c>
      <c r="G20" s="9" t="s">
        <v>177</v>
      </c>
      <c r="H20" s="6" t="s">
        <v>259</v>
      </c>
      <c r="I20" s="6" t="s">
        <v>260</v>
      </c>
      <c r="J20" s="6" t="s">
        <v>261</v>
      </c>
    </row>
    <row r="21" spans="1:10" ht="22" customHeight="1" x14ac:dyDescent="0.35">
      <c r="A21" s="6">
        <v>18</v>
      </c>
      <c r="B21" s="6" t="s">
        <v>262</v>
      </c>
      <c r="C21" s="6" t="s">
        <v>263</v>
      </c>
      <c r="D21" s="6" t="s">
        <v>264</v>
      </c>
      <c r="E21" s="6" t="s">
        <v>265</v>
      </c>
      <c r="F21" s="9" t="s">
        <v>164</v>
      </c>
      <c r="G21" s="10" t="s">
        <v>183</v>
      </c>
      <c r="H21" s="6" t="s">
        <v>266</v>
      </c>
      <c r="I21" s="6" t="s">
        <v>267</v>
      </c>
      <c r="J21" s="6" t="s">
        <v>268</v>
      </c>
    </row>
    <row r="22" spans="1:10" ht="58" x14ac:dyDescent="0.35">
      <c r="A22" s="6">
        <v>19</v>
      </c>
      <c r="B22" s="6" t="s">
        <v>269</v>
      </c>
      <c r="C22" s="6" t="s">
        <v>270</v>
      </c>
      <c r="D22" s="6" t="s">
        <v>271</v>
      </c>
      <c r="E22" s="6" t="s">
        <v>272</v>
      </c>
      <c r="F22" s="12" t="s">
        <v>164</v>
      </c>
      <c r="G22" s="13" t="s">
        <v>183</v>
      </c>
      <c r="H22" s="6" t="s">
        <v>273</v>
      </c>
      <c r="I22" s="6" t="s">
        <v>274</v>
      </c>
      <c r="J22" s="6" t="s">
        <v>275</v>
      </c>
    </row>
    <row r="23" spans="1:10" ht="58" x14ac:dyDescent="0.35">
      <c r="A23" s="6">
        <v>20</v>
      </c>
      <c r="B23" s="6" t="s">
        <v>269</v>
      </c>
      <c r="C23" s="6" t="s">
        <v>276</v>
      </c>
      <c r="D23" s="6" t="s">
        <v>277</v>
      </c>
      <c r="E23" s="6" t="s">
        <v>278</v>
      </c>
      <c r="F23" s="12" t="s">
        <v>164</v>
      </c>
      <c r="G23" s="13" t="s">
        <v>183</v>
      </c>
      <c r="H23" s="6" t="s">
        <v>279</v>
      </c>
      <c r="I23" s="6" t="s">
        <v>280</v>
      </c>
      <c r="J23" s="6" t="s">
        <v>281</v>
      </c>
    </row>
    <row r="24" spans="1:10" ht="72.5" x14ac:dyDescent="0.35">
      <c r="A24" s="6">
        <v>21</v>
      </c>
      <c r="B24" s="6" t="s">
        <v>269</v>
      </c>
      <c r="C24" s="6" t="s">
        <v>282</v>
      </c>
      <c r="D24" s="6" t="s">
        <v>283</v>
      </c>
      <c r="E24" s="6" t="s">
        <v>202</v>
      </c>
      <c r="F24" s="13" t="s">
        <v>15</v>
      </c>
      <c r="G24" s="13" t="s">
        <v>183</v>
      </c>
      <c r="H24" s="6" t="s">
        <v>284</v>
      </c>
      <c r="I24" s="6" t="s">
        <v>285</v>
      </c>
      <c r="J24" s="6" t="s">
        <v>286</v>
      </c>
    </row>
    <row r="25" spans="1:10" ht="72.5" x14ac:dyDescent="0.35">
      <c r="A25" s="6">
        <v>22</v>
      </c>
      <c r="B25" s="6" t="s">
        <v>269</v>
      </c>
      <c r="C25" s="6" t="s">
        <v>287</v>
      </c>
      <c r="D25" s="6" t="s">
        <v>288</v>
      </c>
      <c r="E25" s="6" t="s">
        <v>289</v>
      </c>
      <c r="F25" s="12" t="s">
        <v>164</v>
      </c>
      <c r="G25" s="12" t="s">
        <v>177</v>
      </c>
      <c r="H25" s="6" t="s">
        <v>290</v>
      </c>
      <c r="I25" s="6" t="s">
        <v>291</v>
      </c>
      <c r="J25" s="6" t="s">
        <v>292</v>
      </c>
    </row>
    <row r="26" spans="1:10" ht="58" x14ac:dyDescent="0.35">
      <c r="A26" s="6">
        <v>23</v>
      </c>
      <c r="B26" s="6" t="s">
        <v>269</v>
      </c>
      <c r="C26" s="6" t="s">
        <v>293</v>
      </c>
      <c r="D26" s="6" t="s">
        <v>294</v>
      </c>
      <c r="E26" s="6" t="s">
        <v>295</v>
      </c>
      <c r="F26" s="13" t="s">
        <v>15</v>
      </c>
      <c r="G26" s="13" t="s">
        <v>183</v>
      </c>
      <c r="H26" s="6" t="s">
        <v>296</v>
      </c>
      <c r="I26" s="6" t="s">
        <v>297</v>
      </c>
      <c r="J26" s="6" t="s">
        <v>298</v>
      </c>
    </row>
    <row r="27" spans="1:10" ht="43.5" x14ac:dyDescent="0.35">
      <c r="A27" s="6">
        <v>24</v>
      </c>
      <c r="B27" s="6" t="s">
        <v>299</v>
      </c>
      <c r="C27" s="6" t="s">
        <v>300</v>
      </c>
      <c r="D27" s="6" t="s">
        <v>301</v>
      </c>
      <c r="E27" s="6" t="s">
        <v>202</v>
      </c>
      <c r="F27" s="13" t="s">
        <v>15</v>
      </c>
      <c r="G27" s="12" t="s">
        <v>177</v>
      </c>
      <c r="H27" s="6" t="s">
        <v>302</v>
      </c>
      <c r="I27" s="6" t="s">
        <v>303</v>
      </c>
      <c r="J27" s="6" t="s">
        <v>304</v>
      </c>
    </row>
    <row r="28" spans="1:10" ht="58" x14ac:dyDescent="0.35">
      <c r="A28" s="6">
        <v>25</v>
      </c>
      <c r="B28" s="6" t="s">
        <v>299</v>
      </c>
      <c r="C28" s="6" t="s">
        <v>305</v>
      </c>
      <c r="D28" s="6" t="s">
        <v>306</v>
      </c>
      <c r="E28" s="6" t="s">
        <v>307</v>
      </c>
      <c r="F28" s="12" t="s">
        <v>164</v>
      </c>
      <c r="G28" s="13" t="s">
        <v>183</v>
      </c>
      <c r="H28" s="6" t="s">
        <v>308</v>
      </c>
      <c r="I28" s="6" t="s">
        <v>309</v>
      </c>
      <c r="J28" s="6" t="s">
        <v>304</v>
      </c>
    </row>
    <row r="29" spans="1:10" ht="58" x14ac:dyDescent="0.35">
      <c r="A29" s="6">
        <v>26</v>
      </c>
      <c r="B29" s="6" t="s">
        <v>299</v>
      </c>
      <c r="C29" s="6" t="s">
        <v>310</v>
      </c>
      <c r="D29" s="6" t="s">
        <v>311</v>
      </c>
      <c r="E29" s="6" t="s">
        <v>312</v>
      </c>
      <c r="F29" s="12" t="s">
        <v>164</v>
      </c>
      <c r="G29" s="13" t="s">
        <v>183</v>
      </c>
      <c r="H29" s="6" t="s">
        <v>313</v>
      </c>
      <c r="I29" s="6" t="s">
        <v>314</v>
      </c>
      <c r="J29" s="6" t="s">
        <v>304</v>
      </c>
    </row>
    <row r="30" spans="1:10" ht="58" x14ac:dyDescent="0.35">
      <c r="A30" s="6">
        <v>27</v>
      </c>
      <c r="B30" s="6" t="s">
        <v>299</v>
      </c>
      <c r="C30" s="6" t="s">
        <v>315</v>
      </c>
      <c r="D30" s="6" t="s">
        <v>316</v>
      </c>
      <c r="E30" s="6" t="s">
        <v>229</v>
      </c>
      <c r="F30" s="12" t="s">
        <v>164</v>
      </c>
      <c r="G30" s="12" t="s">
        <v>177</v>
      </c>
      <c r="H30" s="6" t="s">
        <v>317</v>
      </c>
      <c r="I30" s="6" t="s">
        <v>318</v>
      </c>
      <c r="J30" s="6" t="s">
        <v>304</v>
      </c>
    </row>
    <row r="31" spans="1:10" ht="72.5" x14ac:dyDescent="0.35">
      <c r="A31" s="6">
        <v>28</v>
      </c>
      <c r="B31" s="6" t="s">
        <v>299</v>
      </c>
      <c r="C31" s="6" t="s">
        <v>319</v>
      </c>
      <c r="D31" s="6" t="s">
        <v>320</v>
      </c>
      <c r="E31" s="6" t="s">
        <v>321</v>
      </c>
      <c r="F31" s="13" t="s">
        <v>15</v>
      </c>
      <c r="G31" s="13" t="s">
        <v>183</v>
      </c>
      <c r="H31" s="6" t="s">
        <v>322</v>
      </c>
      <c r="I31" s="6" t="s">
        <v>323</v>
      </c>
      <c r="J31" s="6" t="s">
        <v>304</v>
      </c>
    </row>
  </sheetData>
  <autoFilter ref="A3:J31" xr:uid="{00000000-0009-0000-0000-000004000000}"/>
  <mergeCells count="1">
    <mergeCell ref="A1:J1"/>
  </mergeCells>
  <dataValidations count="2">
    <dataValidation type="list" sqref="F4:F21" xr:uid="{00000000-0002-0000-0400-000000000000}">
      <formula1>"Full,Partial,Missing"</formula1>
    </dataValidation>
    <dataValidation type="list" sqref="G4:G21" xr:uid="{00000000-0002-0000-0400-000001000000}">
      <formula1>"High,Medium,Low"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C11" sqref="C11"/>
    </sheetView>
  </sheetViews>
  <sheetFormatPr defaultRowHeight="14.5" x14ac:dyDescent="0.35"/>
  <cols>
    <col min="1" max="1" width="18" customWidth="1"/>
    <col min="2" max="2" width="16" customWidth="1"/>
    <col min="3" max="3" width="46" customWidth="1"/>
    <col min="4" max="4" width="36" customWidth="1"/>
    <col min="5" max="5" width="35" customWidth="1"/>
    <col min="6" max="6" width="70" customWidth="1"/>
  </cols>
  <sheetData>
    <row r="1" spans="1:6" ht="22" customHeight="1" x14ac:dyDescent="0.35">
      <c r="A1" s="5" t="s">
        <v>66</v>
      </c>
      <c r="B1" s="5" t="s">
        <v>67</v>
      </c>
      <c r="C1" s="5" t="s">
        <v>68</v>
      </c>
      <c r="D1" s="5" t="s">
        <v>69</v>
      </c>
      <c r="E1" s="5" t="s">
        <v>70</v>
      </c>
      <c r="F1" s="5" t="s">
        <v>71</v>
      </c>
    </row>
    <row r="2" spans="1:6" ht="43.5" x14ac:dyDescent="0.35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</row>
    <row r="3" spans="1:6" ht="43.5" x14ac:dyDescent="0.35">
      <c r="A3" s="6" t="s">
        <v>78</v>
      </c>
      <c r="B3" s="6" t="s">
        <v>79</v>
      </c>
      <c r="C3" s="6" t="s">
        <v>80</v>
      </c>
      <c r="D3" s="6" t="s">
        <v>81</v>
      </c>
      <c r="E3" s="6" t="s">
        <v>82</v>
      </c>
      <c r="F3" s="6" t="s">
        <v>83</v>
      </c>
    </row>
    <row r="4" spans="1:6" ht="43.5" x14ac:dyDescent="0.35">
      <c r="A4" s="6" t="s">
        <v>84</v>
      </c>
      <c r="B4" s="6" t="s">
        <v>79</v>
      </c>
      <c r="C4" s="6" t="s">
        <v>85</v>
      </c>
      <c r="D4" s="6" t="s">
        <v>86</v>
      </c>
      <c r="E4" s="6" t="s">
        <v>87</v>
      </c>
      <c r="F4" s="6" t="s">
        <v>88</v>
      </c>
    </row>
    <row r="5" spans="1:6" ht="43.5" x14ac:dyDescent="0.35">
      <c r="A5" s="6" t="s">
        <v>89</v>
      </c>
      <c r="B5" s="6" t="s">
        <v>73</v>
      </c>
      <c r="C5" s="6" t="s">
        <v>90</v>
      </c>
      <c r="D5" s="6" t="s">
        <v>91</v>
      </c>
      <c r="E5" s="6" t="s">
        <v>92</v>
      </c>
      <c r="F5" s="6" t="s">
        <v>93</v>
      </c>
    </row>
    <row r="6" spans="1:6" ht="29" x14ac:dyDescent="0.35">
      <c r="A6" s="6" t="s">
        <v>94</v>
      </c>
      <c r="B6" s="6" t="s">
        <v>73</v>
      </c>
      <c r="C6" s="6" t="s">
        <v>95</v>
      </c>
      <c r="D6" s="6" t="s">
        <v>96</v>
      </c>
      <c r="E6" s="6" t="s">
        <v>92</v>
      </c>
      <c r="F6" s="6" t="s">
        <v>93</v>
      </c>
    </row>
    <row r="7" spans="1:6" ht="29" x14ac:dyDescent="0.35">
      <c r="A7" s="6" t="s">
        <v>97</v>
      </c>
      <c r="B7" s="6" t="s">
        <v>73</v>
      </c>
      <c r="C7" s="6" t="s">
        <v>98</v>
      </c>
      <c r="D7" s="6" t="s">
        <v>99</v>
      </c>
      <c r="E7" s="6" t="s">
        <v>92</v>
      </c>
      <c r="F7" s="6" t="s">
        <v>93</v>
      </c>
    </row>
    <row r="8" spans="1:6" ht="29" x14ac:dyDescent="0.35">
      <c r="A8" s="6" t="s">
        <v>100</v>
      </c>
      <c r="B8" s="6" t="s">
        <v>79</v>
      </c>
      <c r="C8" s="6" t="s">
        <v>101</v>
      </c>
      <c r="D8" s="6" t="s">
        <v>102</v>
      </c>
      <c r="E8" s="6" t="s">
        <v>87</v>
      </c>
      <c r="F8" s="6" t="s">
        <v>88</v>
      </c>
    </row>
    <row r="9" spans="1:6" ht="43.5" x14ac:dyDescent="0.35">
      <c r="A9" s="6" t="s">
        <v>103</v>
      </c>
      <c r="B9" s="6" t="s">
        <v>79</v>
      </c>
      <c r="C9" s="6" t="s">
        <v>104</v>
      </c>
      <c r="D9" s="6" t="s">
        <v>105</v>
      </c>
      <c r="E9" s="6" t="s">
        <v>106</v>
      </c>
      <c r="F9" s="6" t="s">
        <v>107</v>
      </c>
    </row>
    <row r="10" spans="1:6" ht="29" x14ac:dyDescent="0.35">
      <c r="A10" s="6" t="s">
        <v>108</v>
      </c>
      <c r="B10" s="6" t="s">
        <v>73</v>
      </c>
      <c r="C10" s="6" t="s">
        <v>109</v>
      </c>
      <c r="D10" s="6" t="s">
        <v>110</v>
      </c>
      <c r="E10" s="6" t="s">
        <v>106</v>
      </c>
      <c r="F10" s="6" t="s">
        <v>107</v>
      </c>
    </row>
    <row r="11" spans="1:6" ht="29" x14ac:dyDescent="0.35">
      <c r="A11" s="6" t="s">
        <v>111</v>
      </c>
      <c r="B11" s="6" t="s">
        <v>73</v>
      </c>
      <c r="C11" s="6" t="s">
        <v>112</v>
      </c>
      <c r="D11" s="6" t="s">
        <v>113</v>
      </c>
      <c r="E11" s="6" t="s">
        <v>106</v>
      </c>
      <c r="F11" s="6" t="s">
        <v>107</v>
      </c>
    </row>
    <row r="12" spans="1:6" ht="29" x14ac:dyDescent="0.35">
      <c r="A12" s="6" t="s">
        <v>114</v>
      </c>
      <c r="B12" s="6" t="s">
        <v>73</v>
      </c>
      <c r="C12" s="6" t="s">
        <v>115</v>
      </c>
      <c r="D12" s="6" t="s">
        <v>116</v>
      </c>
      <c r="E12" s="6" t="s">
        <v>117</v>
      </c>
      <c r="F12" s="6" t="s">
        <v>118</v>
      </c>
    </row>
    <row r="13" spans="1:6" ht="43.5" x14ac:dyDescent="0.35">
      <c r="A13" s="6" t="s">
        <v>119</v>
      </c>
      <c r="B13" s="6" t="s">
        <v>79</v>
      </c>
      <c r="C13" s="6" t="s">
        <v>120</v>
      </c>
      <c r="D13" s="6" t="s">
        <v>121</v>
      </c>
      <c r="E13" s="6" t="s">
        <v>122</v>
      </c>
      <c r="F13" s="6" t="s">
        <v>123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A10" sqref="A10"/>
    </sheetView>
  </sheetViews>
  <sheetFormatPr defaultRowHeight="14.5" x14ac:dyDescent="0.35"/>
  <cols>
    <col min="1" max="1" width="22" customWidth="1"/>
    <col min="2" max="2" width="16" customWidth="1"/>
    <col min="3" max="3" width="58" customWidth="1"/>
    <col min="4" max="4" width="36" customWidth="1"/>
    <col min="5" max="5" width="34" customWidth="1"/>
  </cols>
  <sheetData>
    <row r="1" spans="1:5" ht="22" customHeight="1" x14ac:dyDescent="0.35">
      <c r="A1" s="5" t="s">
        <v>66</v>
      </c>
      <c r="B1" s="5" t="s">
        <v>67</v>
      </c>
      <c r="C1" s="5" t="s">
        <v>68</v>
      </c>
      <c r="D1" s="5" t="s">
        <v>124</v>
      </c>
      <c r="E1" s="5" t="s">
        <v>21</v>
      </c>
    </row>
    <row r="2" spans="1:5" ht="43.5" x14ac:dyDescent="0.35">
      <c r="A2" s="6" t="s">
        <v>125</v>
      </c>
      <c r="B2" s="6" t="s">
        <v>79</v>
      </c>
      <c r="C2" s="6" t="s">
        <v>126</v>
      </c>
      <c r="D2" s="6" t="s">
        <v>127</v>
      </c>
      <c r="E2" s="6" t="s">
        <v>128</v>
      </c>
    </row>
    <row r="3" spans="1:5" ht="43.5" x14ac:dyDescent="0.35">
      <c r="A3" s="6" t="s">
        <v>129</v>
      </c>
      <c r="B3" s="6" t="s">
        <v>73</v>
      </c>
      <c r="C3" s="6" t="s">
        <v>130</v>
      </c>
      <c r="D3" s="6" t="s">
        <v>131</v>
      </c>
      <c r="E3" s="6" t="s">
        <v>132</v>
      </c>
    </row>
    <row r="4" spans="1:5" ht="29" x14ac:dyDescent="0.35">
      <c r="A4" s="6" t="s">
        <v>133</v>
      </c>
      <c r="B4" s="6" t="s">
        <v>73</v>
      </c>
      <c r="C4" s="6" t="s">
        <v>134</v>
      </c>
      <c r="D4" s="6" t="s">
        <v>135</v>
      </c>
      <c r="E4" s="6" t="s">
        <v>136</v>
      </c>
    </row>
    <row r="5" spans="1:5" ht="29" x14ac:dyDescent="0.35">
      <c r="A5" s="6" t="s">
        <v>137</v>
      </c>
      <c r="B5" s="6" t="s">
        <v>79</v>
      </c>
      <c r="C5" s="6" t="s">
        <v>138</v>
      </c>
      <c r="D5" s="6" t="s">
        <v>139</v>
      </c>
      <c r="E5" s="6" t="s">
        <v>140</v>
      </c>
    </row>
    <row r="6" spans="1:5" ht="29" x14ac:dyDescent="0.35">
      <c r="A6" s="6" t="s">
        <v>141</v>
      </c>
      <c r="B6" s="6" t="s">
        <v>79</v>
      </c>
      <c r="C6" s="6" t="s">
        <v>142</v>
      </c>
      <c r="D6" s="6" t="s">
        <v>143</v>
      </c>
      <c r="E6" s="6" t="s">
        <v>140</v>
      </c>
    </row>
    <row r="7" spans="1:5" ht="43.5" x14ac:dyDescent="0.35">
      <c r="A7" s="6" t="s">
        <v>144</v>
      </c>
      <c r="B7" s="6" t="s">
        <v>79</v>
      </c>
      <c r="C7" s="6" t="s">
        <v>145</v>
      </c>
      <c r="D7" s="6" t="s">
        <v>146</v>
      </c>
      <c r="E7" s="6" t="s">
        <v>147</v>
      </c>
    </row>
    <row r="8" spans="1:5" ht="29" x14ac:dyDescent="0.35">
      <c r="A8" s="6" t="s">
        <v>148</v>
      </c>
      <c r="B8" s="6" t="s">
        <v>79</v>
      </c>
      <c r="C8" s="6" t="s">
        <v>149</v>
      </c>
      <c r="D8" s="6" t="s">
        <v>150</v>
      </c>
      <c r="E8" s="6" t="s">
        <v>147</v>
      </c>
    </row>
    <row r="9" spans="1:5" ht="29" x14ac:dyDescent="0.35">
      <c r="A9" s="6" t="s">
        <v>151</v>
      </c>
      <c r="B9" s="6" t="s">
        <v>79</v>
      </c>
      <c r="C9" s="6" t="s">
        <v>152</v>
      </c>
      <c r="D9" s="6" t="s">
        <v>153</v>
      </c>
      <c r="E9" s="6" t="s">
        <v>147</v>
      </c>
    </row>
    <row r="10" spans="1:5" ht="29" x14ac:dyDescent="0.35">
      <c r="A10" s="6" t="s">
        <v>154</v>
      </c>
      <c r="B10" s="6" t="s">
        <v>79</v>
      </c>
      <c r="C10" s="6" t="s">
        <v>155</v>
      </c>
      <c r="D10" s="6" t="s">
        <v>156</v>
      </c>
      <c r="E10" s="6" t="s">
        <v>157</v>
      </c>
    </row>
    <row r="11" spans="1:5" ht="34" customHeight="1" x14ac:dyDescent="0.35">
      <c r="A11" s="6" t="s">
        <v>158</v>
      </c>
      <c r="B11" s="6" t="s">
        <v>79</v>
      </c>
      <c r="C11" s="6" t="s">
        <v>159</v>
      </c>
      <c r="D11" s="6" t="s">
        <v>160</v>
      </c>
      <c r="E11" s="6" t="s">
        <v>161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workbookViewId="0">
      <pane ySplit="1" topLeftCell="A2" activePane="bottomLeft" state="frozen"/>
      <selection pane="bottomLeft" activeCell="A9" sqref="A9"/>
    </sheetView>
  </sheetViews>
  <sheetFormatPr defaultRowHeight="14.5" x14ac:dyDescent="0.35"/>
  <cols>
    <col min="1" max="1" width="26" customWidth="1"/>
    <col min="2" max="2" width="20" customWidth="1"/>
    <col min="3" max="3" width="60" customWidth="1"/>
    <col min="4" max="5" width="42" customWidth="1"/>
  </cols>
  <sheetData>
    <row r="1" spans="1:5" x14ac:dyDescent="0.35">
      <c r="A1" s="5" t="s">
        <v>324</v>
      </c>
      <c r="B1" s="5" t="s">
        <v>67</v>
      </c>
      <c r="C1" s="5" t="s">
        <v>68</v>
      </c>
      <c r="D1" s="5" t="s">
        <v>124</v>
      </c>
      <c r="E1" s="5" t="s">
        <v>21</v>
      </c>
    </row>
    <row r="2" spans="1:5" ht="43.5" x14ac:dyDescent="0.35">
      <c r="A2" s="6" t="s">
        <v>325</v>
      </c>
      <c r="B2" s="6" t="s">
        <v>66</v>
      </c>
      <c r="C2" s="6" t="s">
        <v>326</v>
      </c>
      <c r="D2" s="6" t="s">
        <v>327</v>
      </c>
      <c r="E2" s="6" t="s">
        <v>328</v>
      </c>
    </row>
    <row r="3" spans="1:5" ht="29" x14ac:dyDescent="0.35">
      <c r="A3" s="6" t="s">
        <v>329</v>
      </c>
      <c r="B3" s="6" t="s">
        <v>66</v>
      </c>
      <c r="C3" s="6" t="s">
        <v>330</v>
      </c>
      <c r="D3" s="6" t="s">
        <v>331</v>
      </c>
      <c r="E3" s="6" t="s">
        <v>332</v>
      </c>
    </row>
    <row r="4" spans="1:5" ht="29" x14ac:dyDescent="0.35">
      <c r="A4" s="6" t="s">
        <v>333</v>
      </c>
      <c r="B4" s="6" t="s">
        <v>66</v>
      </c>
      <c r="C4" s="6" t="s">
        <v>334</v>
      </c>
      <c r="D4" s="6" t="s">
        <v>335</v>
      </c>
      <c r="E4" s="6" t="s">
        <v>332</v>
      </c>
    </row>
    <row r="5" spans="1:5" ht="29" x14ac:dyDescent="0.35">
      <c r="A5" s="6" t="s">
        <v>336</v>
      </c>
      <c r="B5" s="6" t="s">
        <v>66</v>
      </c>
      <c r="C5" s="6" t="s">
        <v>337</v>
      </c>
      <c r="D5" s="6" t="s">
        <v>338</v>
      </c>
      <c r="E5" s="6" t="s">
        <v>339</v>
      </c>
    </row>
    <row r="6" spans="1:5" ht="29" x14ac:dyDescent="0.35">
      <c r="A6" s="6" t="s">
        <v>340</v>
      </c>
      <c r="B6" s="6" t="s">
        <v>66</v>
      </c>
      <c r="C6" s="6" t="s">
        <v>341</v>
      </c>
      <c r="D6" s="6" t="s">
        <v>342</v>
      </c>
      <c r="E6" s="6" t="s">
        <v>339</v>
      </c>
    </row>
    <row r="7" spans="1:5" ht="29" x14ac:dyDescent="0.35">
      <c r="A7" s="6" t="s">
        <v>343</v>
      </c>
      <c r="B7" s="6" t="s">
        <v>66</v>
      </c>
      <c r="C7" s="6" t="s">
        <v>344</v>
      </c>
      <c r="D7" s="6" t="s">
        <v>345</v>
      </c>
      <c r="E7" s="6" t="s">
        <v>292</v>
      </c>
    </row>
    <row r="8" spans="1:5" ht="29" x14ac:dyDescent="0.35">
      <c r="A8" s="6" t="s">
        <v>346</v>
      </c>
      <c r="B8" s="6" t="s">
        <v>66</v>
      </c>
      <c r="C8" s="6" t="s">
        <v>347</v>
      </c>
      <c r="D8" s="6" t="s">
        <v>348</v>
      </c>
      <c r="E8" s="6" t="s">
        <v>298</v>
      </c>
    </row>
    <row r="9" spans="1:5" ht="43.5" x14ac:dyDescent="0.35">
      <c r="A9" s="6" t="s">
        <v>349</v>
      </c>
      <c r="B9" s="6" t="s">
        <v>79</v>
      </c>
      <c r="C9" s="6" t="s">
        <v>350</v>
      </c>
      <c r="D9" s="6" t="s">
        <v>351</v>
      </c>
      <c r="E9" s="6" t="s">
        <v>275</v>
      </c>
    </row>
    <row r="10" spans="1:5" ht="43.5" x14ac:dyDescent="0.35">
      <c r="A10" s="6" t="s">
        <v>270</v>
      </c>
      <c r="B10" s="6" t="s">
        <v>79</v>
      </c>
      <c r="C10" s="6" t="s">
        <v>352</v>
      </c>
      <c r="D10" s="6" t="s">
        <v>353</v>
      </c>
      <c r="E10" s="6" t="s">
        <v>275</v>
      </c>
    </row>
    <row r="11" spans="1:5" ht="43.5" x14ac:dyDescent="0.35">
      <c r="A11" s="6" t="s">
        <v>354</v>
      </c>
      <c r="B11" s="6" t="s">
        <v>79</v>
      </c>
      <c r="C11" s="6" t="s">
        <v>355</v>
      </c>
      <c r="D11" s="6" t="s">
        <v>356</v>
      </c>
      <c r="E11" s="6" t="s">
        <v>357</v>
      </c>
    </row>
    <row r="12" spans="1:5" ht="43.5" x14ac:dyDescent="0.35">
      <c r="A12" s="6" t="s">
        <v>358</v>
      </c>
      <c r="B12" s="6" t="s">
        <v>79</v>
      </c>
      <c r="C12" s="6" t="s">
        <v>359</v>
      </c>
      <c r="D12" s="6" t="s">
        <v>360</v>
      </c>
      <c r="E12" s="6" t="s">
        <v>357</v>
      </c>
    </row>
    <row r="13" spans="1:5" ht="29" x14ac:dyDescent="0.35">
      <c r="A13" s="6" t="s">
        <v>361</v>
      </c>
      <c r="B13" s="6" t="s">
        <v>362</v>
      </c>
      <c r="C13" s="6" t="s">
        <v>363</v>
      </c>
      <c r="D13" s="6" t="s">
        <v>364</v>
      </c>
      <c r="E13" s="6" t="s">
        <v>365</v>
      </c>
    </row>
    <row r="14" spans="1:5" ht="29" x14ac:dyDescent="0.35">
      <c r="A14" s="6" t="s">
        <v>366</v>
      </c>
      <c r="B14" s="6" t="s">
        <v>362</v>
      </c>
      <c r="C14" s="6" t="s">
        <v>367</v>
      </c>
      <c r="D14" s="6" t="s">
        <v>368</v>
      </c>
      <c r="E14" s="6" t="s">
        <v>369</v>
      </c>
    </row>
    <row r="15" spans="1:5" ht="29" x14ac:dyDescent="0.35">
      <c r="A15" s="6" t="s">
        <v>370</v>
      </c>
      <c r="B15" s="6" t="s">
        <v>362</v>
      </c>
      <c r="C15" s="6" t="s">
        <v>371</v>
      </c>
      <c r="D15" s="6" t="s">
        <v>372</v>
      </c>
      <c r="E15" s="6" t="s">
        <v>365</v>
      </c>
    </row>
    <row r="16" spans="1:5" ht="29" x14ac:dyDescent="0.35">
      <c r="A16" s="6" t="s">
        <v>373</v>
      </c>
      <c r="B16" s="6" t="s">
        <v>362</v>
      </c>
      <c r="C16" s="6" t="s">
        <v>374</v>
      </c>
      <c r="D16" s="6" t="s">
        <v>375</v>
      </c>
      <c r="E16" s="6" t="s">
        <v>376</v>
      </c>
    </row>
    <row r="17" spans="1:5" ht="29" x14ac:dyDescent="0.35">
      <c r="A17" s="6" t="s">
        <v>377</v>
      </c>
      <c r="B17" s="6" t="s">
        <v>73</v>
      </c>
      <c r="C17" s="6" t="s">
        <v>378</v>
      </c>
      <c r="D17" s="6" t="s">
        <v>379</v>
      </c>
      <c r="E17" s="6" t="s">
        <v>380</v>
      </c>
    </row>
    <row r="18" spans="1:5" ht="29" x14ac:dyDescent="0.35">
      <c r="A18" s="6" t="s">
        <v>377</v>
      </c>
      <c r="B18" s="6" t="s">
        <v>73</v>
      </c>
      <c r="C18" s="6" t="s">
        <v>381</v>
      </c>
      <c r="D18" s="6" t="s">
        <v>382</v>
      </c>
      <c r="E18" s="6" t="s">
        <v>380</v>
      </c>
    </row>
    <row r="19" spans="1:5" ht="29" x14ac:dyDescent="0.35">
      <c r="A19" s="6" t="s">
        <v>377</v>
      </c>
      <c r="B19" s="6" t="s">
        <v>73</v>
      </c>
      <c r="C19" s="6" t="s">
        <v>383</v>
      </c>
      <c r="D19" s="6" t="s">
        <v>384</v>
      </c>
      <c r="E19" s="6" t="s">
        <v>380</v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pane ySplit="1" topLeftCell="A2" activePane="bottomLeft" state="frozen"/>
      <selection pane="bottomLeft" activeCell="A6" sqref="A6"/>
    </sheetView>
  </sheetViews>
  <sheetFormatPr defaultRowHeight="14.5" x14ac:dyDescent="0.35"/>
  <cols>
    <col min="1" max="1" width="22" customWidth="1"/>
    <col min="2" max="2" width="16" customWidth="1"/>
    <col min="3" max="3" width="62" customWidth="1"/>
    <col min="4" max="4" width="44" customWidth="1"/>
    <col min="5" max="5" width="42" customWidth="1"/>
    <col min="6" max="6" width="78" customWidth="1"/>
  </cols>
  <sheetData>
    <row r="1" spans="1:6" x14ac:dyDescent="0.35">
      <c r="A1" s="5" t="s">
        <v>66</v>
      </c>
      <c r="B1" s="5" t="s">
        <v>67</v>
      </c>
      <c r="C1" s="5" t="s">
        <v>68</v>
      </c>
      <c r="D1" s="5" t="s">
        <v>124</v>
      </c>
      <c r="E1" s="5" t="s">
        <v>70</v>
      </c>
      <c r="F1" s="5" t="s">
        <v>71</v>
      </c>
    </row>
    <row r="2" spans="1:6" ht="43.5" x14ac:dyDescent="0.35">
      <c r="A2" s="6" t="s">
        <v>385</v>
      </c>
      <c r="B2" s="6" t="s">
        <v>73</v>
      </c>
      <c r="C2" s="6" t="s">
        <v>386</v>
      </c>
      <c r="D2" s="6" t="s">
        <v>387</v>
      </c>
      <c r="E2" s="6" t="s">
        <v>388</v>
      </c>
      <c r="F2" s="6" t="s">
        <v>304</v>
      </c>
    </row>
    <row r="3" spans="1:6" ht="43.5" x14ac:dyDescent="0.35">
      <c r="A3" s="6" t="s">
        <v>325</v>
      </c>
      <c r="B3" s="6" t="s">
        <v>73</v>
      </c>
      <c r="C3" s="6" t="s">
        <v>389</v>
      </c>
      <c r="D3" s="6" t="s">
        <v>390</v>
      </c>
      <c r="E3" s="6" t="s">
        <v>388</v>
      </c>
      <c r="F3" s="6" t="s">
        <v>304</v>
      </c>
    </row>
    <row r="4" spans="1:6" ht="29" x14ac:dyDescent="0.35">
      <c r="A4" s="6" t="s">
        <v>391</v>
      </c>
      <c r="B4" s="6" t="s">
        <v>79</v>
      </c>
      <c r="C4" s="6" t="s">
        <v>392</v>
      </c>
      <c r="D4" s="6" t="s">
        <v>393</v>
      </c>
      <c r="E4" s="6" t="s">
        <v>388</v>
      </c>
      <c r="F4" s="6" t="s">
        <v>304</v>
      </c>
    </row>
    <row r="5" spans="1:6" ht="29" x14ac:dyDescent="0.35">
      <c r="A5" s="6" t="s">
        <v>310</v>
      </c>
      <c r="B5" s="6" t="s">
        <v>73</v>
      </c>
      <c r="C5" s="6" t="s">
        <v>394</v>
      </c>
      <c r="D5" s="6" t="s">
        <v>395</v>
      </c>
      <c r="E5" s="6" t="s">
        <v>388</v>
      </c>
      <c r="F5" s="6" t="s">
        <v>304</v>
      </c>
    </row>
    <row r="6" spans="1:6" ht="29" x14ac:dyDescent="0.35">
      <c r="A6" s="6" t="s">
        <v>396</v>
      </c>
      <c r="B6" s="6" t="s">
        <v>73</v>
      </c>
      <c r="C6" s="6" t="s">
        <v>397</v>
      </c>
      <c r="D6" s="6" t="s">
        <v>398</v>
      </c>
      <c r="E6" s="6" t="s">
        <v>388</v>
      </c>
      <c r="F6" s="6" t="s">
        <v>304</v>
      </c>
    </row>
    <row r="7" spans="1:6" ht="29" x14ac:dyDescent="0.35">
      <c r="A7" s="6" t="s">
        <v>399</v>
      </c>
      <c r="B7" s="6" t="s">
        <v>73</v>
      </c>
      <c r="C7" s="6" t="s">
        <v>400</v>
      </c>
      <c r="D7" s="6" t="s">
        <v>401</v>
      </c>
      <c r="E7" s="6" t="s">
        <v>388</v>
      </c>
      <c r="F7" s="6" t="s">
        <v>304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Grant Deliverables</vt:lpstr>
      <vt:lpstr>Gap Matrix</vt:lpstr>
      <vt:lpstr>Benjamin Ecology</vt:lpstr>
      <vt:lpstr>Michael Collins</vt:lpstr>
      <vt:lpstr>Industry Feedback</vt:lpstr>
      <vt:lpstr>AISA Recommendations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Who Knows</cp:lastModifiedBy>
  <dcterms:created xsi:type="dcterms:W3CDTF">2026-04-02T22:23:17Z</dcterms:created>
  <dcterms:modified xsi:type="dcterms:W3CDTF">2026-04-03T07:53:58Z</dcterms:modified>
</cp:coreProperties>
</file>